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,418 - Oprava a os..." sheetId="2" state="visible" r:id="rId4"/>
  </sheets>
  <definedNames>
    <definedName function="false" hidden="false" localSheetId="1" name="_xlnm.Print_Area" vbProcedure="false">'Husova5,418 - Oprava a os...'!$C$4:$J$76,'Husova5,418 - Oprava a os...'!$C$82:$J$114,'Husova5,418 - Oprava a os...'!$C$120:$K$224</definedName>
    <definedName function="false" hidden="false" localSheetId="1" name="_xlnm.Print_Titles" vbProcedure="false">'Husova5,418 - Oprava a os...'!$130:$130</definedName>
    <definedName function="false" hidden="true" localSheetId="1" name="_xlnm._FilterDatabase" vbProcedure="false">'Husova5,418 - Oprava a os...'!$C$130:$K$224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<sst xmlns="http://schemas.openxmlformats.org/spreadsheetml/2006/main" count="1325" uniqueCount="428">
  <si>
    <t xml:space="preserve">Export Komplet</t>
  </si>
  <si>
    <t xml:space="preserve">2.0</t>
  </si>
  <si>
    <t xml:space="preserve">False</t>
  </si>
  <si>
    <t xml:space="preserve">{c5b57e88-d520-4851-a473-83c578840f21}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</si>
  <si>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</si>
  <si>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</si>
  <si>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</si>
  <si>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</si>
  <si>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</si>
  <si>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</si>
  <si>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</si>
  <si>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</si>
  <si>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</si>
  <si>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Husova5,418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</si>
  <si>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</si>
  <si>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</si>
  <si>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a osazení nové kuchyňské linky v m.č.418</t>
  </si>
  <si>
    <t xml:space="preserve">KSO:</t>
  </si>
  <si>
    <t xml:space="preserve">CC-CZ:</t>
  </si>
  <si>
    <t xml:space="preserve">Místo:</t>
  </si>
  <si>
    <t xml:space="preserve">Husova 5, Brno</t>
  </si>
  <si>
    <t xml:space="preserve">Datum:</t>
  </si>
  <si>
    <t xml:space="preserve">25. 1. 2026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</si>
  <si>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</si>
  <si>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</si>
  <si>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</si>
  <si>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</si>
  <si>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</si>
  <si>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</si>
  <si>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</si>
  <si>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</si>
  <si>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</si>
  <si>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</si>
  <si>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</si>
  <si>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</si>
  <si>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</si>
  <si>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</si>
  <si>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</si>
  <si>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</si>
  <si>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</si>
  <si>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</si>
  <si>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</si>
  <si>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</si>
  <si>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</si>
  <si>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</si>
  <si>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</si>
  <si>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</si>
  <si>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</si>
  <si>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</si>
  <si>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</si>
  <si>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</si>
  <si>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</si>
  <si>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</si>
  <si>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</si>
  <si>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</si>
  <si>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</si>
  <si>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</si>
  <si>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</si>
  <si>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</si>
  <si>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</si>
  <si>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</si>
  <si>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</si>
  <si>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</si>
  <si>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</si>
  <si>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</si>
  <si>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</si>
  <si>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</si>
  <si>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</si>
  <si>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</si>
  <si>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</si>
  <si>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</si>
  <si>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</si>
  <si>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</si>
  <si>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</si>
  <si>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</si>
  <si>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</si>
  <si>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</si>
  <si>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</si>
  <si>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</si>
  <si>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</si>
  <si>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</si>
  <si>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</si>
  <si>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</si>
  <si>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</si>
  <si>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</si>
  <si>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</si>
  <si>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</si>
  <si>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</si>
  <si>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</si>
  <si>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</si>
  <si>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</si>
  <si>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</si>
  <si>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</si>
  <si>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</si>
  <si>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</si>
  <si>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</si>
  <si>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</si>
  <si>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</si>
  <si>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</si>
  <si>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</si>
  <si>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</si>
  <si>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</si>
  <si>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</si>
  <si>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</si>
  <si>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</si>
  <si>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</si>
  <si>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</si>
  <si>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</si>
  <si>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</si>
  <si>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</si>
  <si>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</si>
  <si>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</si>
  <si>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</si>
  <si>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</si>
  <si>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</si>
  <si>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</si>
  <si>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</si>
  <si>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</si>
  <si>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</si>
  <si>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</si>
  <si>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</si>
  <si>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</si>
  <si>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</si>
  <si>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</si>
  <si>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</si>
  <si>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</si>
  <si>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612131111</t>
  </si>
  <si>
    <t xml:space="preserve">Polymercementový spojovací můstek vnitřních stěn nanášený ručně</t>
  </si>
  <si>
    <t xml:space="preserve">m2</t>
  </si>
  <si>
    <t xml:space="preserve">CS ÚRS 2026 01</t>
  </si>
  <si>
    <t xml:space="preserve">4</t>
  </si>
  <si>
    <t xml:space="preserve">-2077380463</t>
  </si>
  <si>
    <t xml:space="preserve">612135101</t>
  </si>
  <si>
    <t xml:space="preserve">Hrubá výplň rýh ve stěnách maltou jakékoli šířky rýhy</t>
  </si>
  <si>
    <t xml:space="preserve">-1543957945</t>
  </si>
  <si>
    <t xml:space="preserve">VV</t>
  </si>
  <si>
    <t xml:space="preserve">5*0,1</t>
  </si>
  <si>
    <t xml:space="preserve">3</t>
  </si>
  <si>
    <t xml:space="preserve">612325121</t>
  </si>
  <si>
    <t xml:space="preserve">Vápenocementová štuková omítka rýh ve stěnách š do 150 mm</t>
  </si>
  <si>
    <t xml:space="preserve">-1414584916</t>
  </si>
  <si>
    <t xml:space="preserve">612321141</t>
  </si>
  <si>
    <t xml:space="preserve">Vápenocementová omítka štuková dvouvrstvá vnitřních stěn </t>
  </si>
  <si>
    <t xml:space="preserve">707430618</t>
  </si>
  <si>
    <t xml:space="preserve">5,85</t>
  </si>
  <si>
    <t xml:space="preserve">5</t>
  </si>
  <si>
    <t xml:space="preserve">612321191</t>
  </si>
  <si>
    <t xml:space="preserve">Příplatek k vápenocementové omítce vnitřních stěn za každých dalších 5 mm tloušťky ručně</t>
  </si>
  <si>
    <t xml:space="preserve">1634728550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</si>
  <si>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</si>
  <si>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</si>
  <si>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332894061</t>
  </si>
  <si>
    <t xml:space="preserve">9</t>
  </si>
  <si>
    <t xml:space="preserve">Ostatní konstrukce a práce, bourání</t>
  </si>
  <si>
    <t xml:space="preserve">7</t>
  </si>
  <si>
    <t xml:space="preserve">949-pc 01</t>
  </si>
  <si>
    <t xml:space="preserve">Odstranění skříněk, poličky a vyklizení</t>
  </si>
  <si>
    <t xml:space="preserve">sada</t>
  </si>
  <si>
    <t xml:space="preserve">16</t>
  </si>
  <si>
    <t xml:space="preserve">866702692</t>
  </si>
  <si>
    <t xml:space="preserve">8</t>
  </si>
  <si>
    <t xml:space="preserve">952901111</t>
  </si>
  <si>
    <t xml:space="preserve">Vyčištění budov bytové a občanské výstavby při výšce podlaží do 4 m</t>
  </si>
  <si>
    <t xml:space="preserve">2030994604</t>
  </si>
  <si>
    <t xml:space="preserve">2,4*2,7</t>
  </si>
  <si>
    <t xml:space="preserve">968-pc 7</t>
  </si>
  <si>
    <t xml:space="preserve">D+m odpadkový koš s víkem bezdotykový osadit na dvířka pod dřezem</t>
  </si>
  <si>
    <t xml:space="preserve">kus</t>
  </si>
  <si>
    <t xml:space="preserve">1862185243</t>
  </si>
  <si>
    <t xml:space="preserve">10</t>
  </si>
  <si>
    <t xml:space="preserve">968-pc11</t>
  </si>
  <si>
    <t xml:space="preserve">demontáž, montáž a dodávka zásobníku na papírové ručníky</t>
  </si>
  <si>
    <t xml:space="preserve">1083963582</t>
  </si>
  <si>
    <t xml:space="preserve">11</t>
  </si>
  <si>
    <t xml:space="preserve">968-pc12</t>
  </si>
  <si>
    <t xml:space="preserve">Zakrytí podlahy, po ukončení prací se podlaha vyčistí</t>
  </si>
  <si>
    <t xml:space="preserve">1517312142</t>
  </si>
  <si>
    <t xml:space="preserve">974031121</t>
  </si>
  <si>
    <t xml:space="preserve">Vysekání rýh ve zdivu cihelném hl do 30 mm š do 30 mm</t>
  </si>
  <si>
    <t xml:space="preserve">m</t>
  </si>
  <si>
    <t xml:space="preserve">990271974</t>
  </si>
  <si>
    <t xml:space="preserve">13</t>
  </si>
  <si>
    <t xml:space="preserve">978013141</t>
  </si>
  <si>
    <t xml:space="preserve">Otlučení (osekání) vnitřní vápenné nebo vápenocementové omítky stěn v rozsahu přes 10 do 30 %</t>
  </si>
  <si>
    <t xml:space="preserve">-1586476749</t>
  </si>
  <si>
    <t xml:space="preserve">(2,4+2,7)*2*3,0-0,8*2,0+5,2*0,4-5,85</t>
  </si>
  <si>
    <t xml:space="preserve">14</t>
  </si>
  <si>
    <t xml:space="preserve">978013191</t>
  </si>
  <si>
    <t xml:space="preserve">Otlučení (osekání) vnitřní vápenné nebo vápenocementové omítky stěn v rozsahu přes 50 do 100 %</t>
  </si>
  <si>
    <t xml:space="preserve">710512146</t>
  </si>
  <si>
    <t xml:space="preserve">15</t>
  </si>
  <si>
    <t xml:space="preserve">978059541</t>
  </si>
  <si>
    <t xml:space="preserve">Odsekání a odebrání obkladů stěn z vnitřních obkládaček plochy přes 1 m2</t>
  </si>
  <si>
    <t xml:space="preserve">792702570</t>
  </si>
  <si>
    <t xml:space="preserve">(1,2+1,9+0,15)*1,8</t>
  </si>
  <si>
    <t xml:space="preserve">997</t>
  </si>
  <si>
    <t xml:space="preserve">Doprava suti a vybouraných hmot</t>
  </si>
  <si>
    <t xml:space="preserve">997013215</t>
  </si>
  <si>
    <t xml:space="preserve">Vnitrostaveništní doprava suti a vybouraných hmot pro budovy v přes 15 do 18 m ručně</t>
  </si>
  <si>
    <t xml:space="preserve">t</t>
  </si>
  <si>
    <t xml:space="preserve">-808803062</t>
  </si>
  <si>
    <t xml:space="preserve">17</t>
  </si>
  <si>
    <t xml:space="preserve">997013501</t>
  </si>
  <si>
    <t xml:space="preserve">Odvoz suti a vybouraných hmot na skládku nebo meziskládku do 1 km se složením</t>
  </si>
  <si>
    <t xml:space="preserve">1167635574</t>
  </si>
  <si>
    <t xml:space="preserve">18</t>
  </si>
  <si>
    <t xml:space="preserve">997013511</t>
  </si>
  <si>
    <t xml:space="preserve">Odvoz suti a vybouraných hmot z meziskládky na skládku do 1 km s naložením a se složením</t>
  </si>
  <si>
    <t xml:space="preserve">151138815</t>
  </si>
  <si>
    <t xml:space="preserve">1,052*24 'Přepočtené koeficientem množství</t>
  </si>
  <si>
    <t xml:space="preserve">19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</si>
  <si>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</si>
  <si>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</si>
  <si>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-189913359</t>
  </si>
  <si>
    <t xml:space="preserve">998</t>
  </si>
  <si>
    <t xml:space="preserve">Přesun hmot</t>
  </si>
  <si>
    <t xml:space="preserve">20</t>
  </si>
  <si>
    <t xml:space="preserve">998018003</t>
  </si>
  <si>
    <t xml:space="preserve">Přesun hmot pro budovy ruční pro budovy v přes 12 do 24 m</t>
  </si>
  <si>
    <t xml:space="preserve">-1706596640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</si>
  <si>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</si>
  <si>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</si>
  <si>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</si>
  <si>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</si>
  <si>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721226521</t>
  </si>
  <si>
    <t xml:space="preserve">Zápachová uzávěrka nástěnná pro  myčku DN 40</t>
  </si>
  <si>
    <t xml:space="preserve">-901378739</t>
  </si>
  <si>
    <t xml:space="preserve">22</t>
  </si>
  <si>
    <t xml:space="preserve">998721313</t>
  </si>
  <si>
    <t xml:space="preserve">Přesun hmot procentní pro vnitřní kanalizaci ruční v objektech v přes 12 do 24 m</t>
  </si>
  <si>
    <t xml:space="preserve">%</t>
  </si>
  <si>
    <t xml:space="preserve">212541040</t>
  </si>
  <si>
    <t xml:space="preserve">722</t>
  </si>
  <si>
    <t xml:space="preserve">Zdravotechnika - vnitřní vodovod</t>
  </si>
  <si>
    <t xml:space="preserve">23</t>
  </si>
  <si>
    <t xml:space="preserve">722-pc 1</t>
  </si>
  <si>
    <t xml:space="preserve">Úprava kanalizace a vody v rámci výměny a dopojení dřezu včetně přípojky pro myčku</t>
  </si>
  <si>
    <t xml:space="preserve">756277121</t>
  </si>
  <si>
    <t xml:space="preserve">24</t>
  </si>
  <si>
    <t xml:space="preserve">998722313</t>
  </si>
  <si>
    <t xml:space="preserve">Přesun hmot procentní pro vnitřní vodovod ruční v objektech v přes 12 do 24 m</t>
  </si>
  <si>
    <t xml:space="preserve">1515241034</t>
  </si>
  <si>
    <t xml:space="preserve">725</t>
  </si>
  <si>
    <t xml:space="preserve">Zdravotechnika - zařizovací předměty</t>
  </si>
  <si>
    <t xml:space="preserve">25</t>
  </si>
  <si>
    <t xml:space="preserve">725530831</t>
  </si>
  <si>
    <t xml:space="preserve">Demontáž ohřívač elektrický průtokový</t>
  </si>
  <si>
    <t xml:space="preserve">soubor</t>
  </si>
  <si>
    <t xml:space="preserve">-1339525950</t>
  </si>
  <si>
    <t xml:space="preserve">26</t>
  </si>
  <si>
    <t xml:space="preserve">72553-pc1</t>
  </si>
  <si>
    <t xml:space="preserve">D+M průtokový ohřívač vody pod umyvadlo, dřez a sprchu</t>
  </si>
  <si>
    <t xml:space="preserve">927514231</t>
  </si>
  <si>
    <t xml:space="preserve">27</t>
  </si>
  <si>
    <t xml:space="preserve">725820802</t>
  </si>
  <si>
    <t xml:space="preserve">Demontáž baterie stojánkové do jednoho otvoru</t>
  </si>
  <si>
    <t xml:space="preserve">-215712125</t>
  </si>
  <si>
    <t xml:space="preserve">28</t>
  </si>
  <si>
    <t xml:space="preserve">725821325</t>
  </si>
  <si>
    <t xml:space="preserve">Baterie dřezová stojánková páková s otáčivým kulatým ústím a délkou ramínka 220 mm</t>
  </si>
  <si>
    <t xml:space="preserve">813436825</t>
  </si>
  <si>
    <t xml:space="preserve">29</t>
  </si>
  <si>
    <t xml:space="preserve">998725313</t>
  </si>
  <si>
    <t xml:space="preserve">Přesun hmot procentní pro zařizovací předměty ruční v objektech v přes 12 do 24 m</t>
  </si>
  <si>
    <t xml:space="preserve">786879720</t>
  </si>
  <si>
    <t xml:space="preserve">741</t>
  </si>
  <si>
    <t xml:space="preserve">Elektroinstalace - silnoproud</t>
  </si>
  <si>
    <t xml:space="preserve">30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</si>
  <si>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</si>
  <si>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</si>
  <si>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5664653</t>
  </si>
  <si>
    <t xml:space="preserve">31</t>
  </si>
  <si>
    <t xml:space="preserve">7413-pc 1</t>
  </si>
  <si>
    <t xml:space="preserve">Svítidlo bytové-žárovkové stropní včetně svět.zdroje a recykl.poplatku</t>
  </si>
  <si>
    <t xml:space="preserve">746357045</t>
  </si>
  <si>
    <t xml:space="preserve">32</t>
  </si>
  <si>
    <t xml:space="preserve">7413-pc 2</t>
  </si>
  <si>
    <t xml:space="preserve">Demontáž zásuvek na obkladu a opětovná montáž po provedení kuchyňské linky včetně dodání nové dvou zásuvky a posunutí jedné zásuvky dolů pro ledničku </t>
  </si>
  <si>
    <t xml:space="preserve">-1229010444</t>
  </si>
  <si>
    <t xml:space="preserve">33</t>
  </si>
  <si>
    <t xml:space="preserve">7413-pc 3</t>
  </si>
  <si>
    <t xml:space="preserve">D+m a dopojení zásuvky u dřezu pro průtokový ohřívač a myčky</t>
  </si>
  <si>
    <t xml:space="preserve">-1087346405</t>
  </si>
  <si>
    <t xml:space="preserve">34</t>
  </si>
  <si>
    <t xml:space="preserve">7413-pc 4</t>
  </si>
  <si>
    <t xml:space="preserve">D+m  osvětlení  pod horníma skříňkama </t>
  </si>
  <si>
    <t xml:space="preserve">36134950</t>
  </si>
  <si>
    <t xml:space="preserve">35</t>
  </si>
  <si>
    <t xml:space="preserve">741810001</t>
  </si>
  <si>
    <t xml:space="preserve">Celková prohlídka elektrického rozvodu a zařízení do 100 000,- Kč</t>
  </si>
  <si>
    <t xml:space="preserve">-1299487828</t>
  </si>
  <si>
    <t xml:space="preserve">36</t>
  </si>
  <si>
    <t xml:space="preserve">7418-pc 5</t>
  </si>
  <si>
    <t xml:space="preserve">Drobný pomocný instalační materiál (objímky, svorky, sádra, aj.)</t>
  </si>
  <si>
    <t xml:space="preserve">113404219</t>
  </si>
  <si>
    <t xml:space="preserve">37</t>
  </si>
  <si>
    <t xml:space="preserve">7418-pc 6</t>
  </si>
  <si>
    <t xml:space="preserve">Úprava stávajícího rozvaděče</t>
  </si>
  <si>
    <t xml:space="preserve">238776125</t>
  </si>
  <si>
    <t xml:space="preserve">38</t>
  </si>
  <si>
    <t xml:space="preserve">998741313</t>
  </si>
  <si>
    <t xml:space="preserve">Přesun hmot procentní pro silnoproud ruční v objektech v přes 12 do 24 m</t>
  </si>
  <si>
    <t xml:space="preserve">-2107737813</t>
  </si>
  <si>
    <t xml:space="preserve">751</t>
  </si>
  <si>
    <t xml:space="preserve">Vzduchotechnika</t>
  </si>
  <si>
    <t xml:space="preserve">39</t>
  </si>
  <si>
    <t xml:space="preserve">751111011</t>
  </si>
  <si>
    <t xml:space="preserve">Montáž ventilátoru axiálního nízkotlakého nástěnného základního D do 100 mm</t>
  </si>
  <si>
    <t xml:space="preserve">-1220670207</t>
  </si>
  <si>
    <t xml:space="preserve">40</t>
  </si>
  <si>
    <t xml:space="preserve">M</t>
  </si>
  <si>
    <t xml:space="preserve">4291-pc 1</t>
  </si>
  <si>
    <t xml:space="preserve">ventilátor axiální s nastavitelným doběhem D 100mm 25W IP44</t>
  </si>
  <si>
    <t xml:space="preserve">-199727809</t>
  </si>
  <si>
    <t xml:space="preserve">41</t>
  </si>
  <si>
    <t xml:space="preserve">751111811</t>
  </si>
  <si>
    <t xml:space="preserve">Demontáž ventilátoru axiálního nízkotlakého kruhové potrubí D do 200 mm</t>
  </si>
  <si>
    <t xml:space="preserve">1254010422</t>
  </si>
  <si>
    <t xml:space="preserve">42</t>
  </si>
  <si>
    <t xml:space="preserve">751510041</t>
  </si>
  <si>
    <t xml:space="preserve">Vzduchotechnické potrubí z pozinkovaného plechu kruhové spirálně vinutá trouba bez příruby D do 100 mm</t>
  </si>
  <si>
    <t xml:space="preserve">-1774136665</t>
  </si>
  <si>
    <t xml:space="preserve">43</t>
  </si>
  <si>
    <t xml:space="preserve">751514761</t>
  </si>
  <si>
    <t xml:space="preserve">Montáž protidešťové stříšky nebo výfukové hlavice do plechového potrubí kruhové s přírubou D do 100 mm</t>
  </si>
  <si>
    <t xml:space="preserve">1288442550</t>
  </si>
  <si>
    <t xml:space="preserve">44</t>
  </si>
  <si>
    <t xml:space="preserve">4297-pc 1</t>
  </si>
  <si>
    <t xml:space="preserve">žaluzie protidešťové plast kruhová na potrubí D100 se síťkou proti hmyzu</t>
  </si>
  <si>
    <t xml:space="preserve">332296619</t>
  </si>
  <si>
    <t xml:space="preserve">45</t>
  </si>
  <si>
    <t xml:space="preserve">998751312</t>
  </si>
  <si>
    <t xml:space="preserve">Přesun hmot procentní pro vzduchotechniku ruční v objektech v přes 12 do 24 m</t>
  </si>
  <si>
    <t xml:space="preserve">163259391</t>
  </si>
  <si>
    <t xml:space="preserve">766</t>
  </si>
  <si>
    <t xml:space="preserve">Konstrukce truhlářské</t>
  </si>
  <si>
    <t xml:space="preserve">46</t>
  </si>
  <si>
    <t xml:space="preserve">MSN-PC  1</t>
  </si>
  <si>
    <t xml:space="preserve">D+m skříní</t>
  </si>
  <si>
    <t xml:space="preserve">-662664352</t>
  </si>
  <si>
    <t xml:space="preserve">47</t>
  </si>
  <si>
    <t xml:space="preserve">MSN-PC  2</t>
  </si>
  <si>
    <t xml:space="preserve">Oprava prahu a nátěr u  dveří vstupních š. 800mm</t>
  </si>
  <si>
    <t xml:space="preserve">-339260257</t>
  </si>
  <si>
    <t xml:space="preserve">48</t>
  </si>
  <si>
    <t xml:space="preserve">MSN-PC  3</t>
  </si>
  <si>
    <t xml:space="preserve">D+m kuchyňské linky včetně dřezu, stojánkové baterie a obkladem za pracovní deskou-viz TZ</t>
  </si>
  <si>
    <t xml:space="preserve">-1663173391</t>
  </si>
  <si>
    <t xml:space="preserve">49</t>
  </si>
  <si>
    <t xml:space="preserve">766811142</t>
  </si>
  <si>
    <t xml:space="preserve">Příplatek k montáži kuchyňských skříněk za usazení vestavěné myčky nádobí</t>
  </si>
  <si>
    <t xml:space="preserve">1074702359</t>
  </si>
  <si>
    <t xml:space="preserve">50</t>
  </si>
  <si>
    <t xml:space="preserve">54241402</t>
  </si>
  <si>
    <t xml:space="preserve">myčka nádobí vestavná š 60cm</t>
  </si>
  <si>
    <t xml:space="preserve">1811192322</t>
  </si>
  <si>
    <t xml:space="preserve">51</t>
  </si>
  <si>
    <t xml:space="preserve">998766313</t>
  </si>
  <si>
    <t xml:space="preserve">Přesun hmot procentní pro kce truhlářské ruční v objektech v přes 12 do 24 m</t>
  </si>
  <si>
    <t xml:space="preserve">175385960</t>
  </si>
  <si>
    <t xml:space="preserve">783</t>
  </si>
  <si>
    <t xml:space="preserve">Dokončovací práce - nátěry</t>
  </si>
  <si>
    <t xml:space="preserve">52</t>
  </si>
  <si>
    <t xml:space="preserve">783306801</t>
  </si>
  <si>
    <t xml:space="preserve">Odstranění nátěru ze zámečnických konstrukcí obroušením</t>
  </si>
  <si>
    <t xml:space="preserve">-448013283</t>
  </si>
  <si>
    <t xml:space="preserve">4,8*0,25</t>
  </si>
  <si>
    <t xml:space="preserve">53</t>
  </si>
  <si>
    <t xml:space="preserve">783314201</t>
  </si>
  <si>
    <t xml:space="preserve">Základní antikorozní jednonásobný syntetický standardní nátěr zámečnických konstrukcí</t>
  </si>
  <si>
    <t xml:space="preserve">-444928575</t>
  </si>
  <si>
    <t xml:space="preserve">54</t>
  </si>
  <si>
    <t xml:space="preserve">783315101</t>
  </si>
  <si>
    <t xml:space="preserve">Mezinátěr jednonásobný syntetický standardní zámečnických konstrukcí</t>
  </si>
  <si>
    <t xml:space="preserve">-1872076938</t>
  </si>
  <si>
    <t xml:space="preserve">55</t>
  </si>
  <si>
    <t xml:space="preserve">783317101</t>
  </si>
  <si>
    <t xml:space="preserve">Krycí jednonásobný syntetický standardní nátěr zámečnických konstrukcí</t>
  </si>
  <si>
    <t xml:space="preserve">731241198</t>
  </si>
  <si>
    <t xml:space="preserve">784</t>
  </si>
  <si>
    <t xml:space="preserve">Dokončovací práce - malby a tapety</t>
  </si>
  <si>
    <t xml:space="preserve">56</t>
  </si>
  <si>
    <t xml:space="preserve">784111011</t>
  </si>
  <si>
    <t xml:space="preserve">Obroušení podkladu omítnutého v místnostech v do 3,80 m</t>
  </si>
  <si>
    <t xml:space="preserve">1201668592</t>
  </si>
  <si>
    <t xml:space="preserve">(2,4+2,7)*2*3,0</t>
  </si>
  <si>
    <t xml:space="preserve">57</t>
  </si>
  <si>
    <t xml:space="preserve">784181111</t>
  </si>
  <si>
    <t xml:space="preserve">Základní silikátová jednonásobná bezbarvá penetrace podkladu v místnostech v do 3,80 m</t>
  </si>
  <si>
    <t xml:space="preserve">1720006131</t>
  </si>
  <si>
    <t xml:space="preserve">58</t>
  </si>
  <si>
    <t xml:space="preserve">784321031</t>
  </si>
  <si>
    <t xml:space="preserve">Dvojnásobné silikátové bílé malby v místnosti v do 3,80 m</t>
  </si>
  <si>
    <t xml:space="preserve">836014718</t>
  </si>
  <si>
    <t xml:space="preserve">HZS</t>
  </si>
  <si>
    <t xml:space="preserve">Hodinové zúčtovací sazby</t>
  </si>
  <si>
    <t xml:space="preserve">59</t>
  </si>
  <si>
    <t xml:space="preserve">HZS2212</t>
  </si>
  <si>
    <t xml:space="preserve">Hodinová zúčtovací sazba instalatér odborný</t>
  </si>
  <si>
    <t xml:space="preserve">hod</t>
  </si>
  <si>
    <t xml:space="preserve">512</t>
  </si>
  <si>
    <t xml:space="preserve">427596249</t>
  </si>
  <si>
    <t xml:space="preserve">60</t>
  </si>
  <si>
    <t xml:space="preserve">HZS2232</t>
  </si>
  <si>
    <t xml:space="preserve">Hodinová zúčtovací sazba elektrikář odborný</t>
  </si>
  <si>
    <t xml:space="preserve">1214306770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</si>
  <si>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</si>
  <si>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</si>
  <si>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</si>
  <si>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</si>
  <si>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61</t>
  </si>
  <si>
    <t xml:space="preserve">030001000</t>
  </si>
  <si>
    <t xml:space="preserve">Zařízení staveniště 1%</t>
  </si>
  <si>
    <t xml:space="preserve">1024</t>
  </si>
  <si>
    <t xml:space="preserve">-2086424675</t>
  </si>
  <si>
    <t xml:space="preserve">VRN6</t>
  </si>
  <si>
    <t xml:space="preserve">Územní vlivy</t>
  </si>
  <si>
    <t xml:space="preserve">62</t>
  </si>
  <si>
    <t xml:space="preserve">060001000</t>
  </si>
  <si>
    <t xml:space="preserve">Územní vlivy 3,2%</t>
  </si>
  <si>
    <t xml:space="preserve">sada…</t>
  </si>
  <si>
    <t xml:space="preserve">141410299</t>
  </si>
  <si>
    <t xml:space="preserve">VRN7</t>
  </si>
  <si>
    <t xml:space="preserve">Provozní vlivy</t>
  </si>
  <si>
    <t xml:space="preserve">63</t>
  </si>
  <si>
    <t xml:space="preserve">070001000</t>
  </si>
  <si>
    <t xml:space="preserve">Provozní vlivy 2%</t>
  </si>
  <si>
    <t xml:space="preserve">-1773451861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</si>
</sst>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0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Husova5,418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a osazení nové kuchyňské linky v m.č.418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25. 1. 2026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'Husova5,418 - Oprava a os...'!J28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'Husova5,418 - Oprava a os...'!P131</f>
        <v>0</v>
      </c>
      <c r="AV95" s="94" t="n">
        <f aca="false">'Husova5,418 - Oprava a os...'!J31</f>
        <v>0</v>
      </c>
      <c r="AW95" s="94" t="n">
        <f aca="false">'Husova5,418 - Oprava a os...'!J32</f>
        <v>0</v>
      </c>
      <c r="AX95" s="94" t="n">
        <f aca="false">'Husova5,418 - Oprava a os...'!J33</f>
        <v>0</v>
      </c>
      <c r="AY95" s="94" t="n">
        <f aca="false">'Husova5,418 - Oprava a os...'!J34</f>
        <v>0</v>
      </c>
      <c r="AZ95" s="94" t="n">
        <f aca="false">'Husova5,418 - Oprava a os...'!F31</f>
        <v>0</v>
      </c>
      <c r="BA95" s="94" t="n">
        <f aca="false">'Husova5,418 - Oprava a os...'!F32</f>
        <v>0</v>
      </c>
      <c r="BB95" s="94" t="n">
        <f aca="false">'Husova5,418 - Oprava a os...'!F33</f>
        <v>0</v>
      </c>
      <c r="BC95" s="94" t="n">
        <f aca="false">'Husova5,418 - Oprava a os...'!F34</f>
        <v>0</v>
      </c>
      <c r="BD95" s="96" t="n">
        <f aca="false">'Husova5,418 - Oprava a os...'!F35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,418 - Oprava a os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25"/>
  <sheetViews>
    <sheetView showFormulas="false" showGridLines="false" showRowColHeaders="true" showZeros="true" rightToLeft="false" tabSelected="true" showOutlineSymbols="true" defaultGridColor="true" view="normal" topLeftCell="A213" colorId="64" zoomScale="100" zoomScaleNormal="100" zoomScalePageLayoutView="100" workbookViewId="0">
      <selection pane="topLeft" activeCell="K180" activeCellId="0" sqref="K180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25. 1. 2026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ROUND((SUM(BE131:BE224)),  2)</f>
        <v>0</v>
      </c>
      <c r="G31" s="22"/>
      <c r="H31" s="22"/>
      <c r="I31" s="111" t="n">
        <v>0.21</v>
      </c>
      <c r="J31" s="110" t="n">
        <f aca="false">ROUND(((SUM(BE131:BE224))*I31),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ROUND((SUM(BF131:BF224)),  2)</f>
        <v>0</v>
      </c>
      <c r="G32" s="22"/>
      <c r="H32" s="22"/>
      <c r="I32" s="111" t="n">
        <v>0.12</v>
      </c>
      <c r="J32" s="110" t="n">
        <f aca="false">ROUND(((SUM(BF131:BF224))*I32),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ROUND((SUM(BG131:BG224)),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ROUND((SUM(BH131:BH224)),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ROUND((SUM(BI131:BI224)),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a osazení nové kuchyňské linky v m.č.418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5, Brno</v>
      </c>
      <c r="G87" s="22"/>
      <c r="H87" s="22"/>
      <c r="I87" s="15" t="s">
        <v>21</v>
      </c>
      <c r="J87" s="100" t="str">
        <f aca="false">IF(J10="","",J10)</f>
        <v>25. 1. 2026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J132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J133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J142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J158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J164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J166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J167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J170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J173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J179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J189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J197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J204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J210</f>
        <v>0</v>
      </c>
      <c r="L108" s="130"/>
    </row>
    <row r="109" s="124" customFormat="true" ht="24.95" hidden="false" customHeight="true" outlineLevel="0" collapsed="false">
      <c r="B109" s="125"/>
      <c r="D109" s="126" t="s">
        <v>102</v>
      </c>
      <c r="E109" s="127"/>
      <c r="F109" s="127"/>
      <c r="G109" s="127"/>
      <c r="H109" s="127"/>
      <c r="I109" s="127"/>
      <c r="J109" s="128" t="n">
        <f aca="false">J215</f>
        <v>0</v>
      </c>
      <c r="L109" s="125"/>
    </row>
    <row r="110" s="124" customFormat="true" ht="24.95" hidden="false" customHeight="true" outlineLevel="0" collapsed="false">
      <c r="B110" s="125"/>
      <c r="D110" s="126" t="s">
        <v>103</v>
      </c>
      <c r="E110" s="127"/>
      <c r="F110" s="127"/>
      <c r="G110" s="127"/>
      <c r="H110" s="127"/>
      <c r="I110" s="127"/>
      <c r="J110" s="128" t="n">
        <f aca="false">J218</f>
        <v>0</v>
      </c>
      <c r="L110" s="125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J219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J221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J223</f>
        <v>0</v>
      </c>
      <c r="L113" s="130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107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53" t="str">
        <f aca="false">E7</f>
        <v>Oprava a osazení nové kuchyňské linky v m.č.418</v>
      </c>
      <c r="F123" s="53"/>
      <c r="G123" s="53"/>
      <c r="H123" s="53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Husova 5, Brno</v>
      </c>
      <c r="G125" s="22"/>
      <c r="H125" s="22"/>
      <c r="I125" s="15" t="s">
        <v>21</v>
      </c>
      <c r="J125" s="100" t="str">
        <f aca="false">IF(J10="","",J10)</f>
        <v>25. 1. 2026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 OSM Husova 3, Brno</v>
      </c>
      <c r="G127" s="22"/>
      <c r="H127" s="22"/>
      <c r="I127" s="15" t="s">
        <v>29</v>
      </c>
      <c r="J127" s="120" t="str">
        <f aca="false">E19</f>
        <v>Radka 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0" t="str">
        <f aca="false">E22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0" customFormat="true" ht="29.3" hidden="false" customHeight="true" outlineLevel="0" collapsed="false">
      <c r="A130" s="134"/>
      <c r="B130" s="135"/>
      <c r="C130" s="136" t="s">
        <v>108</v>
      </c>
      <c r="D130" s="137" t="s">
        <v>59</v>
      </c>
      <c r="E130" s="137" t="s">
        <v>55</v>
      </c>
      <c r="F130" s="137" t="s">
        <v>56</v>
      </c>
      <c r="G130" s="137" t="s">
        <v>109</v>
      </c>
      <c r="H130" s="137" t="s">
        <v>110</v>
      </c>
      <c r="I130" s="137" t="s">
        <v>111</v>
      </c>
      <c r="J130" s="137" t="s">
        <v>85</v>
      </c>
      <c r="K130" s="138" t="s">
        <v>112</v>
      </c>
      <c r="L130" s="139"/>
      <c r="M130" s="68"/>
      <c r="N130" s="69" t="s">
        <v>38</v>
      </c>
      <c r="O130" s="69" t="s">
        <v>113</v>
      </c>
      <c r="P130" s="69" t="s">
        <v>114</v>
      </c>
      <c r="Q130" s="69" t="s">
        <v>115</v>
      </c>
      <c r="R130" s="69" t="s">
        <v>116</v>
      </c>
      <c r="S130" s="69" t="s">
        <v>117</v>
      </c>
      <c r="T130" s="70" t="s">
        <v>118</v>
      </c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34"/>
    </row>
    <row r="131" s="27" customFormat="true" ht="22.8" hidden="false" customHeight="true" outlineLevel="0" collapsed="false">
      <c r="A131" s="22"/>
      <c r="B131" s="23"/>
      <c r="C131" s="76" t="s">
        <v>119</v>
      </c>
      <c r="D131" s="22"/>
      <c r="E131" s="22"/>
      <c r="F131" s="22"/>
      <c r="G131" s="22"/>
      <c r="H131" s="22"/>
      <c r="I131" s="22"/>
      <c r="J131" s="141" t="n">
        <f aca="false">BK131</f>
        <v>0</v>
      </c>
      <c r="K131" s="22"/>
      <c r="L131" s="23"/>
      <c r="M131" s="71"/>
      <c r="N131" s="58"/>
      <c r="O131" s="72"/>
      <c r="P131" s="142" t="n">
        <f aca="false">P132+P166+P215+P218</f>
        <v>0</v>
      </c>
      <c r="Q131" s="72"/>
      <c r="R131" s="142" t="n">
        <f aca="false">R132+R166+R215+R218</f>
        <v>0.7938882</v>
      </c>
      <c r="S131" s="72"/>
      <c r="T131" s="143" t="n">
        <f aca="false">T132+T166+T215+T218</f>
        <v>1.05238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73</v>
      </c>
      <c r="AU131" s="3" t="s">
        <v>87</v>
      </c>
      <c r="BK131" s="144" t="n">
        <f aca="false">BK132+BK166+BK215+BK218</f>
        <v>0</v>
      </c>
    </row>
    <row r="132" s="145" customFormat="true" ht="25.9" hidden="false" customHeight="true" outlineLevel="0" collapsed="false">
      <c r="B132" s="146"/>
      <c r="D132" s="147" t="s">
        <v>73</v>
      </c>
      <c r="E132" s="148" t="s">
        <v>120</v>
      </c>
      <c r="F132" s="148" t="s">
        <v>121</v>
      </c>
      <c r="I132" s="149"/>
      <c r="J132" s="150" t="n">
        <f aca="false">BK132</f>
        <v>0</v>
      </c>
      <c r="L132" s="146"/>
      <c r="M132" s="151"/>
      <c r="N132" s="152"/>
      <c r="O132" s="152"/>
      <c r="P132" s="153" t="n">
        <f aca="false">P133+P142+P158+P164</f>
        <v>0</v>
      </c>
      <c r="Q132" s="152"/>
      <c r="R132" s="153" t="n">
        <f aca="false">R133+R142+R158+R164</f>
        <v>0.6561502</v>
      </c>
      <c r="S132" s="152"/>
      <c r="T132" s="154" t="n">
        <f aca="false">T133+T142+T158+T164</f>
        <v>1.0292</v>
      </c>
      <c r="AR132" s="147" t="s">
        <v>79</v>
      </c>
      <c r="AT132" s="155" t="s">
        <v>73</v>
      </c>
      <c r="AU132" s="155" t="s">
        <v>74</v>
      </c>
      <c r="AY132" s="147" t="s">
        <v>122</v>
      </c>
      <c r="BK132" s="156" t="n">
        <f aca="false">BK133+BK142+BK158+BK164</f>
        <v>0</v>
      </c>
    </row>
    <row r="133" s="145" customFormat="true" ht="22.8" hidden="false" customHeight="true" outlineLevel="0" collapsed="false">
      <c r="B133" s="146"/>
      <c r="D133" s="147" t="s">
        <v>73</v>
      </c>
      <c r="E133" s="157" t="s">
        <v>123</v>
      </c>
      <c r="F133" s="157" t="s">
        <v>124</v>
      </c>
      <c r="I133" s="149"/>
      <c r="J133" s="158" t="n">
        <f aca="false">BK133</f>
        <v>0</v>
      </c>
      <c r="L133" s="146"/>
      <c r="M133" s="151"/>
      <c r="N133" s="152"/>
      <c r="O133" s="152"/>
      <c r="P133" s="153" t="n">
        <f aca="false">SUM(P134:P141)</f>
        <v>0</v>
      </c>
      <c r="Q133" s="152"/>
      <c r="R133" s="153" t="n">
        <f aca="false">SUM(R134:R141)</f>
        <v>0.655891</v>
      </c>
      <c r="S133" s="152"/>
      <c r="T133" s="154" t="n">
        <f aca="false">SUM(T134:T141)</f>
        <v>0</v>
      </c>
      <c r="AR133" s="147" t="s">
        <v>79</v>
      </c>
      <c r="AT133" s="155" t="s">
        <v>73</v>
      </c>
      <c r="AU133" s="155" t="s">
        <v>79</v>
      </c>
      <c r="AY133" s="147" t="s">
        <v>122</v>
      </c>
      <c r="BK133" s="156" t="n">
        <f aca="false">SUM(BK134:BK141)</f>
        <v>0</v>
      </c>
    </row>
    <row r="134" s="27" customFormat="true" ht="24.15" hidden="false" customHeight="true" outlineLevel="0" collapsed="false">
      <c r="A134" s="22"/>
      <c r="B134" s="159"/>
      <c r="C134" s="160" t="s">
        <v>79</v>
      </c>
      <c r="D134" s="160" t="s">
        <v>125</v>
      </c>
      <c r="E134" s="161" t="s">
        <v>126</v>
      </c>
      <c r="F134" s="162" t="s">
        <v>127</v>
      </c>
      <c r="G134" s="163" t="s">
        <v>128</v>
      </c>
      <c r="H134" s="164" t="n">
        <v>5.85</v>
      </c>
      <c r="I134" s="165"/>
      <c r="J134" s="166" t="n">
        <f aca="false">ROUND(I134*H134,2)</f>
        <v>0</v>
      </c>
      <c r="K134" s="162" t="s">
        <v>129</v>
      </c>
      <c r="L134" s="23"/>
      <c r="M134" s="167"/>
      <c r="N134" s="168" t="s">
        <v>39</v>
      </c>
      <c r="O134" s="60"/>
      <c r="P134" s="169" t="n">
        <f aca="false">O134*H134</f>
        <v>0</v>
      </c>
      <c r="Q134" s="169" t="n">
        <v>0.0014</v>
      </c>
      <c r="R134" s="169" t="n">
        <f aca="false">Q134*H134</f>
        <v>0.00819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130</v>
      </c>
      <c r="AT134" s="171" t="s">
        <v>125</v>
      </c>
      <c r="AU134" s="171" t="s">
        <v>81</v>
      </c>
      <c r="AY134" s="3" t="s">
        <v>122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79</v>
      </c>
      <c r="BK134" s="172" t="n">
        <f aca="false">ROUND(I134*H134,2)</f>
        <v>0</v>
      </c>
      <c r="BL134" s="3" t="s">
        <v>130</v>
      </c>
      <c r="BM134" s="171" t="s">
        <v>131</v>
      </c>
    </row>
    <row r="135" s="27" customFormat="true" ht="21.75" hidden="false" customHeight="true" outlineLevel="0" collapsed="false">
      <c r="A135" s="22"/>
      <c r="B135" s="159"/>
      <c r="C135" s="160" t="s">
        <v>81</v>
      </c>
      <c r="D135" s="160" t="s">
        <v>125</v>
      </c>
      <c r="E135" s="161" t="s">
        <v>132</v>
      </c>
      <c r="F135" s="162" t="s">
        <v>133</v>
      </c>
      <c r="G135" s="163" t="s">
        <v>128</v>
      </c>
      <c r="H135" s="164" t="n">
        <v>0.5</v>
      </c>
      <c r="I135" s="165"/>
      <c r="J135" s="166" t="n">
        <f aca="false">ROUND(I135*H135,2)</f>
        <v>0</v>
      </c>
      <c r="K135" s="162" t="s">
        <v>129</v>
      </c>
      <c r="L135" s="23"/>
      <c r="M135" s="167"/>
      <c r="N135" s="168" t="s">
        <v>39</v>
      </c>
      <c r="O135" s="60"/>
      <c r="P135" s="169" t="n">
        <f aca="false">O135*H135</f>
        <v>0</v>
      </c>
      <c r="Q135" s="169" t="n">
        <v>0.056</v>
      </c>
      <c r="R135" s="169" t="n">
        <f aca="false">Q135*H135</f>
        <v>0.028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130</v>
      </c>
      <c r="AT135" s="171" t="s">
        <v>125</v>
      </c>
      <c r="AU135" s="171" t="s">
        <v>81</v>
      </c>
      <c r="AY135" s="3" t="s">
        <v>122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79</v>
      </c>
      <c r="BK135" s="172" t="n">
        <f aca="false">ROUND(I135*H135,2)</f>
        <v>0</v>
      </c>
      <c r="BL135" s="3" t="s">
        <v>130</v>
      </c>
      <c r="BM135" s="171" t="s">
        <v>134</v>
      </c>
    </row>
    <row r="136" s="173" customFormat="true" ht="12.8" hidden="false" customHeight="false" outlineLevel="0" collapsed="false">
      <c r="B136" s="174"/>
      <c r="D136" s="175" t="s">
        <v>135</v>
      </c>
      <c r="E136" s="176"/>
      <c r="F136" s="177" t="s">
        <v>136</v>
      </c>
      <c r="H136" s="178" t="n">
        <v>0.5</v>
      </c>
      <c r="I136" s="179"/>
      <c r="L136" s="174"/>
      <c r="M136" s="180"/>
      <c r="N136" s="181"/>
      <c r="O136" s="181"/>
      <c r="P136" s="181"/>
      <c r="Q136" s="181"/>
      <c r="R136" s="181"/>
      <c r="S136" s="181"/>
      <c r="T136" s="182"/>
      <c r="AT136" s="176" t="s">
        <v>135</v>
      </c>
      <c r="AU136" s="176" t="s">
        <v>81</v>
      </c>
      <c r="AV136" s="173" t="s">
        <v>81</v>
      </c>
      <c r="AW136" s="173" t="s">
        <v>31</v>
      </c>
      <c r="AX136" s="173" t="s">
        <v>79</v>
      </c>
      <c r="AY136" s="176" t="s">
        <v>122</v>
      </c>
    </row>
    <row r="137" s="27" customFormat="true" ht="24.15" hidden="false" customHeight="true" outlineLevel="0" collapsed="false">
      <c r="A137" s="22"/>
      <c r="B137" s="159"/>
      <c r="C137" s="160" t="s">
        <v>137</v>
      </c>
      <c r="D137" s="160" t="s">
        <v>125</v>
      </c>
      <c r="E137" s="161" t="s">
        <v>138</v>
      </c>
      <c r="F137" s="162" t="s">
        <v>139</v>
      </c>
      <c r="G137" s="163" t="s">
        <v>128</v>
      </c>
      <c r="H137" s="164" t="n">
        <v>0.5</v>
      </c>
      <c r="I137" s="165"/>
      <c r="J137" s="166" t="n">
        <f aca="false">ROUND(I137*H137,2)</f>
        <v>0</v>
      </c>
      <c r="K137" s="162" t="s">
        <v>129</v>
      </c>
      <c r="L137" s="23"/>
      <c r="M137" s="167"/>
      <c r="N137" s="168" t="s">
        <v>39</v>
      </c>
      <c r="O137" s="60"/>
      <c r="P137" s="169" t="n">
        <f aca="false">O137*H137</f>
        <v>0</v>
      </c>
      <c r="Q137" s="169" t="n">
        <v>0.04383</v>
      </c>
      <c r="R137" s="169" t="n">
        <f aca="false">Q137*H137</f>
        <v>0.021915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130</v>
      </c>
      <c r="AT137" s="171" t="s">
        <v>125</v>
      </c>
      <c r="AU137" s="171" t="s">
        <v>81</v>
      </c>
      <c r="AY137" s="3" t="s">
        <v>122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79</v>
      </c>
      <c r="BK137" s="172" t="n">
        <f aca="false">ROUND(I137*H137,2)</f>
        <v>0</v>
      </c>
      <c r="BL137" s="3" t="s">
        <v>130</v>
      </c>
      <c r="BM137" s="171" t="s">
        <v>140</v>
      </c>
    </row>
    <row r="138" s="27" customFormat="true" ht="24.15" hidden="false" customHeight="true" outlineLevel="0" collapsed="false">
      <c r="A138" s="22"/>
      <c r="B138" s="159"/>
      <c r="C138" s="160" t="s">
        <v>130</v>
      </c>
      <c r="D138" s="160" t="s">
        <v>125</v>
      </c>
      <c r="E138" s="161" t="s">
        <v>141</v>
      </c>
      <c r="F138" s="162" t="s">
        <v>142</v>
      </c>
      <c r="G138" s="163" t="s">
        <v>128</v>
      </c>
      <c r="H138" s="164" t="n">
        <v>5.85</v>
      </c>
      <c r="I138" s="165"/>
      <c r="J138" s="166" t="n">
        <f aca="false">ROUND(I138*H138,2)</f>
        <v>0</v>
      </c>
      <c r="K138" s="162" t="s">
        <v>129</v>
      </c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0.01838</v>
      </c>
      <c r="R138" s="169" t="n">
        <f aca="false">Q138*H138</f>
        <v>0.107523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130</v>
      </c>
      <c r="AT138" s="171" t="s">
        <v>125</v>
      </c>
      <c r="AU138" s="171" t="s">
        <v>81</v>
      </c>
      <c r="AY138" s="3" t="s">
        <v>122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130</v>
      </c>
      <c r="BM138" s="171" t="s">
        <v>143</v>
      </c>
    </row>
    <row r="139" s="173" customFormat="true" ht="12.8" hidden="false" customHeight="false" outlineLevel="0" collapsed="false">
      <c r="B139" s="174"/>
      <c r="D139" s="175" t="s">
        <v>135</v>
      </c>
      <c r="E139" s="176"/>
      <c r="F139" s="177" t="s">
        <v>144</v>
      </c>
      <c r="H139" s="178" t="n">
        <v>5.85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135</v>
      </c>
      <c r="AU139" s="176" t="s">
        <v>81</v>
      </c>
      <c r="AV139" s="173" t="s">
        <v>81</v>
      </c>
      <c r="AW139" s="173" t="s">
        <v>31</v>
      </c>
      <c r="AX139" s="173" t="s">
        <v>79</v>
      </c>
      <c r="AY139" s="176" t="s">
        <v>122</v>
      </c>
    </row>
    <row r="140" s="27" customFormat="true" ht="24.15" hidden="false" customHeight="true" outlineLevel="0" collapsed="false">
      <c r="A140" s="22"/>
      <c r="B140" s="159"/>
      <c r="C140" s="160" t="s">
        <v>145</v>
      </c>
      <c r="D140" s="160" t="s">
        <v>125</v>
      </c>
      <c r="E140" s="161" t="s">
        <v>146</v>
      </c>
      <c r="F140" s="162" t="s">
        <v>147</v>
      </c>
      <c r="G140" s="163" t="s">
        <v>128</v>
      </c>
      <c r="H140" s="164" t="n">
        <v>5.85</v>
      </c>
      <c r="I140" s="165"/>
      <c r="J140" s="166" t="n">
        <f aca="false">ROUND(I140*H140,2)</f>
        <v>0</v>
      </c>
      <c r="K140" s="162" t="s">
        <v>129</v>
      </c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0.0079</v>
      </c>
      <c r="R140" s="169" t="n">
        <f aca="false">Q140*H140</f>
        <v>0.046215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130</v>
      </c>
      <c r="AT140" s="171" t="s">
        <v>125</v>
      </c>
      <c r="AU140" s="171" t="s">
        <v>81</v>
      </c>
      <c r="AY140" s="3" t="s">
        <v>122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130</v>
      </c>
      <c r="BM140" s="171" t="s">
        <v>148</v>
      </c>
    </row>
    <row r="141" s="27" customFormat="true" ht="37.8" hidden="false" customHeight="true" outlineLevel="0" collapsed="false">
      <c r="A141" s="22"/>
      <c r="B141" s="159"/>
      <c r="C141" s="160" t="s">
        <v>123</v>
      </c>
      <c r="D141" s="160" t="s">
        <v>125</v>
      </c>
      <c r="E141" s="161" t="s">
        <v>149</v>
      </c>
      <c r="F141" s="162" t="s">
        <v>150</v>
      </c>
      <c r="G141" s="163" t="s">
        <v>128</v>
      </c>
      <c r="H141" s="164" t="n">
        <v>25.23</v>
      </c>
      <c r="I141" s="165"/>
      <c r="J141" s="166" t="n">
        <f aca="false">ROUND(I141*H141,2)</f>
        <v>0</v>
      </c>
      <c r="K141" s="162" t="s">
        <v>129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0.0176</v>
      </c>
      <c r="R141" s="169" t="n">
        <f aca="false">Q141*H141</f>
        <v>0.444048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130</v>
      </c>
      <c r="AT141" s="171" t="s">
        <v>125</v>
      </c>
      <c r="AU141" s="171" t="s">
        <v>81</v>
      </c>
      <c r="AY141" s="3" t="s">
        <v>122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130</v>
      </c>
      <c r="BM141" s="171" t="s">
        <v>151</v>
      </c>
    </row>
    <row r="142" s="145" customFormat="true" ht="22.8" hidden="false" customHeight="true" outlineLevel="0" collapsed="false">
      <c r="B142" s="146"/>
      <c r="D142" s="147" t="s">
        <v>73</v>
      </c>
      <c r="E142" s="157" t="s">
        <v>152</v>
      </c>
      <c r="F142" s="157" t="s">
        <v>153</v>
      </c>
      <c r="I142" s="149"/>
      <c r="J142" s="158" t="n">
        <f aca="false">BK142</f>
        <v>0</v>
      </c>
      <c r="L142" s="146"/>
      <c r="M142" s="151"/>
      <c r="N142" s="152"/>
      <c r="O142" s="152"/>
      <c r="P142" s="153" t="n">
        <f aca="false">SUM(P143:P157)</f>
        <v>0</v>
      </c>
      <c r="Q142" s="152"/>
      <c r="R142" s="153" t="n">
        <f aca="false">SUM(R143:R157)</f>
        <v>0.0002592</v>
      </c>
      <c r="S142" s="152"/>
      <c r="T142" s="154" t="n">
        <f aca="false">SUM(T143:T157)</f>
        <v>1.0292</v>
      </c>
      <c r="AR142" s="147" t="s">
        <v>79</v>
      </c>
      <c r="AT142" s="155" t="s">
        <v>73</v>
      </c>
      <c r="AU142" s="155" t="s">
        <v>79</v>
      </c>
      <c r="AY142" s="147" t="s">
        <v>122</v>
      </c>
      <c r="BK142" s="156" t="n">
        <f aca="false">SUM(BK143:BK157)</f>
        <v>0</v>
      </c>
    </row>
    <row r="143" s="27" customFormat="true" ht="16.5" hidden="false" customHeight="true" outlineLevel="0" collapsed="false">
      <c r="A143" s="22"/>
      <c r="B143" s="159"/>
      <c r="C143" s="160" t="s">
        <v>154</v>
      </c>
      <c r="D143" s="160" t="s">
        <v>125</v>
      </c>
      <c r="E143" s="161" t="s">
        <v>155</v>
      </c>
      <c r="F143" s="162" t="s">
        <v>156</v>
      </c>
      <c r="G143" s="163" t="s">
        <v>157</v>
      </c>
      <c r="H143" s="164" t="n">
        <v>1</v>
      </c>
      <c r="I143" s="165"/>
      <c r="J143" s="166" t="n">
        <f aca="false">ROUND(I143*H143,2)</f>
        <v>0</v>
      </c>
      <c r="K143" s="162"/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0</v>
      </c>
      <c r="R143" s="169" t="n">
        <f aca="false">Q143*H143</f>
        <v>0</v>
      </c>
      <c r="S143" s="169" t="n">
        <v>0.1</v>
      </c>
      <c r="T143" s="170" t="n">
        <f aca="false">S143*H143</f>
        <v>0.1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158</v>
      </c>
      <c r="AT143" s="171" t="s">
        <v>125</v>
      </c>
      <c r="AU143" s="171" t="s">
        <v>81</v>
      </c>
      <c r="AY143" s="3" t="s">
        <v>122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158</v>
      </c>
      <c r="BM143" s="171" t="s">
        <v>159</v>
      </c>
    </row>
    <row r="144" s="173" customFormat="true" ht="12.8" hidden="false" customHeight="false" outlineLevel="0" collapsed="false">
      <c r="B144" s="174"/>
      <c r="D144" s="175" t="s">
        <v>135</v>
      </c>
      <c r="E144" s="176"/>
      <c r="F144" s="177" t="s">
        <v>79</v>
      </c>
      <c r="H144" s="178" t="n">
        <v>1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135</v>
      </c>
      <c r="AU144" s="176" t="s">
        <v>81</v>
      </c>
      <c r="AV144" s="173" t="s">
        <v>81</v>
      </c>
      <c r="AW144" s="173" t="s">
        <v>31</v>
      </c>
      <c r="AX144" s="173" t="s">
        <v>79</v>
      </c>
      <c r="AY144" s="176" t="s">
        <v>122</v>
      </c>
    </row>
    <row r="145" s="27" customFormat="true" ht="24.15" hidden="false" customHeight="true" outlineLevel="0" collapsed="false">
      <c r="A145" s="22"/>
      <c r="B145" s="159"/>
      <c r="C145" s="160" t="s">
        <v>160</v>
      </c>
      <c r="D145" s="160" t="s">
        <v>125</v>
      </c>
      <c r="E145" s="161" t="s">
        <v>161</v>
      </c>
      <c r="F145" s="162" t="s">
        <v>162</v>
      </c>
      <c r="G145" s="163" t="s">
        <v>128</v>
      </c>
      <c r="H145" s="164" t="n">
        <v>6.48</v>
      </c>
      <c r="I145" s="165"/>
      <c r="J145" s="166" t="n">
        <f aca="false">ROUND(I145*H145,2)</f>
        <v>0</v>
      </c>
      <c r="K145" s="162" t="s">
        <v>129</v>
      </c>
      <c r="L145" s="23"/>
      <c r="M145" s="167"/>
      <c r="N145" s="168" t="s">
        <v>39</v>
      </c>
      <c r="O145" s="60"/>
      <c r="P145" s="169" t="n">
        <f aca="false">O145*H145</f>
        <v>0</v>
      </c>
      <c r="Q145" s="169" t="n">
        <v>4E-005</v>
      </c>
      <c r="R145" s="169" t="n">
        <f aca="false">Q145*H145</f>
        <v>0.0002592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130</v>
      </c>
      <c r="AT145" s="171" t="s">
        <v>125</v>
      </c>
      <c r="AU145" s="171" t="s">
        <v>81</v>
      </c>
      <c r="AY145" s="3" t="s">
        <v>122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79</v>
      </c>
      <c r="BK145" s="172" t="n">
        <f aca="false">ROUND(I145*H145,2)</f>
        <v>0</v>
      </c>
      <c r="BL145" s="3" t="s">
        <v>130</v>
      </c>
      <c r="BM145" s="171" t="s">
        <v>163</v>
      </c>
    </row>
    <row r="146" s="173" customFormat="true" ht="12.8" hidden="false" customHeight="false" outlineLevel="0" collapsed="false">
      <c r="B146" s="174"/>
      <c r="D146" s="175" t="s">
        <v>135</v>
      </c>
      <c r="E146" s="176"/>
      <c r="F146" s="177" t="s">
        <v>164</v>
      </c>
      <c r="H146" s="178" t="n">
        <v>6.48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135</v>
      </c>
      <c r="AU146" s="176" t="s">
        <v>81</v>
      </c>
      <c r="AV146" s="173" t="s">
        <v>81</v>
      </c>
      <c r="AW146" s="173" t="s">
        <v>31</v>
      </c>
      <c r="AX146" s="173" t="s">
        <v>79</v>
      </c>
      <c r="AY146" s="176" t="s">
        <v>122</v>
      </c>
    </row>
    <row r="147" s="27" customFormat="true" ht="24.15" hidden="false" customHeight="true" outlineLevel="0" collapsed="false">
      <c r="A147" s="22"/>
      <c r="B147" s="159"/>
      <c r="C147" s="160" t="s">
        <v>152</v>
      </c>
      <c r="D147" s="160" t="s">
        <v>125</v>
      </c>
      <c r="E147" s="161" t="s">
        <v>165</v>
      </c>
      <c r="F147" s="162" t="s">
        <v>166</v>
      </c>
      <c r="G147" s="163" t="s">
        <v>167</v>
      </c>
      <c r="H147" s="164" t="n">
        <v>1</v>
      </c>
      <c r="I147" s="165"/>
      <c r="J147" s="166" t="n">
        <f aca="false">ROUND(I147*H147,2)</f>
        <v>0</v>
      </c>
      <c r="K147" s="162"/>
      <c r="L147" s="23"/>
      <c r="M147" s="167"/>
      <c r="N147" s="168" t="s">
        <v>39</v>
      </c>
      <c r="O147" s="60"/>
      <c r="P147" s="169" t="n">
        <f aca="false">O147*H147</f>
        <v>0</v>
      </c>
      <c r="Q147" s="169" t="n">
        <v>0</v>
      </c>
      <c r="R147" s="169" t="n">
        <f aca="false">Q147*H147</f>
        <v>0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130</v>
      </c>
      <c r="AT147" s="171" t="s">
        <v>125</v>
      </c>
      <c r="AU147" s="171" t="s">
        <v>81</v>
      </c>
      <c r="AY147" s="3" t="s">
        <v>122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79</v>
      </c>
      <c r="BK147" s="172" t="n">
        <f aca="false">ROUND(I147*H147,2)</f>
        <v>0</v>
      </c>
      <c r="BL147" s="3" t="s">
        <v>130</v>
      </c>
      <c r="BM147" s="171" t="s">
        <v>168</v>
      </c>
    </row>
    <row r="148" s="173" customFormat="true" ht="12.8" hidden="false" customHeight="false" outlineLevel="0" collapsed="false">
      <c r="B148" s="174"/>
      <c r="D148" s="175" t="s">
        <v>135</v>
      </c>
      <c r="E148" s="176"/>
      <c r="F148" s="177" t="s">
        <v>79</v>
      </c>
      <c r="H148" s="178" t="n">
        <v>1</v>
      </c>
      <c r="I148" s="179"/>
      <c r="L148" s="174"/>
      <c r="M148" s="180"/>
      <c r="N148" s="181"/>
      <c r="O148" s="181"/>
      <c r="P148" s="181"/>
      <c r="Q148" s="181"/>
      <c r="R148" s="181"/>
      <c r="S148" s="181"/>
      <c r="T148" s="182"/>
      <c r="AT148" s="176" t="s">
        <v>135</v>
      </c>
      <c r="AU148" s="176" t="s">
        <v>81</v>
      </c>
      <c r="AV148" s="173" t="s">
        <v>81</v>
      </c>
      <c r="AW148" s="173" t="s">
        <v>31</v>
      </c>
      <c r="AX148" s="173" t="s">
        <v>79</v>
      </c>
      <c r="AY148" s="176" t="s">
        <v>122</v>
      </c>
    </row>
    <row r="149" s="27" customFormat="true" ht="24.15" hidden="false" customHeight="true" outlineLevel="0" collapsed="false">
      <c r="A149" s="22"/>
      <c r="B149" s="159"/>
      <c r="C149" s="160" t="s">
        <v>169</v>
      </c>
      <c r="D149" s="160" t="s">
        <v>125</v>
      </c>
      <c r="E149" s="161" t="s">
        <v>170</v>
      </c>
      <c r="F149" s="162" t="s">
        <v>171</v>
      </c>
      <c r="G149" s="163" t="s">
        <v>167</v>
      </c>
      <c r="H149" s="164" t="n">
        <v>1</v>
      </c>
      <c r="I149" s="165"/>
      <c r="J149" s="166" t="n">
        <f aca="false">ROUND(I149*H149,2)</f>
        <v>0</v>
      </c>
      <c r="K149" s="162"/>
      <c r="L149" s="23"/>
      <c r="M149" s="167"/>
      <c r="N149" s="168" t="s">
        <v>39</v>
      </c>
      <c r="O149" s="60"/>
      <c r="P149" s="169" t="n">
        <f aca="false">O149*H149</f>
        <v>0</v>
      </c>
      <c r="Q149" s="169" t="n">
        <v>0</v>
      </c>
      <c r="R149" s="169" t="n">
        <f aca="false">Q149*H149</f>
        <v>0</v>
      </c>
      <c r="S149" s="169" t="n">
        <v>0</v>
      </c>
      <c r="T149" s="170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130</v>
      </c>
      <c r="AT149" s="171" t="s">
        <v>125</v>
      </c>
      <c r="AU149" s="171" t="s">
        <v>81</v>
      </c>
      <c r="AY149" s="3" t="s">
        <v>122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79</v>
      </c>
      <c r="BK149" s="172" t="n">
        <f aca="false">ROUND(I149*H149,2)</f>
        <v>0</v>
      </c>
      <c r="BL149" s="3" t="s">
        <v>130</v>
      </c>
      <c r="BM149" s="171" t="s">
        <v>172</v>
      </c>
    </row>
    <row r="150" s="27" customFormat="true" ht="21.75" hidden="false" customHeight="true" outlineLevel="0" collapsed="false">
      <c r="A150" s="22"/>
      <c r="B150" s="159"/>
      <c r="C150" s="160" t="s">
        <v>173</v>
      </c>
      <c r="D150" s="160" t="s">
        <v>125</v>
      </c>
      <c r="E150" s="161" t="s">
        <v>174</v>
      </c>
      <c r="F150" s="162" t="s">
        <v>175</v>
      </c>
      <c r="G150" s="163" t="s">
        <v>157</v>
      </c>
      <c r="H150" s="164" t="n">
        <v>1</v>
      </c>
      <c r="I150" s="165"/>
      <c r="J150" s="166" t="n">
        <f aca="false">ROUND(I150*H150,2)</f>
        <v>0</v>
      </c>
      <c r="K150" s="162"/>
      <c r="L150" s="23"/>
      <c r="M150" s="167"/>
      <c r="N150" s="168" t="s">
        <v>39</v>
      </c>
      <c r="O150" s="60"/>
      <c r="P150" s="169" t="n">
        <f aca="false">O150*H150</f>
        <v>0</v>
      </c>
      <c r="Q150" s="169" t="n">
        <v>0</v>
      </c>
      <c r="R150" s="169" t="n">
        <f aca="false">Q150*H150</f>
        <v>0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130</v>
      </c>
      <c r="AT150" s="171" t="s">
        <v>125</v>
      </c>
      <c r="AU150" s="171" t="s">
        <v>81</v>
      </c>
      <c r="AY150" s="3" t="s">
        <v>122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79</v>
      </c>
      <c r="BK150" s="172" t="n">
        <f aca="false">ROUND(I150*H150,2)</f>
        <v>0</v>
      </c>
      <c r="BL150" s="3" t="s">
        <v>130</v>
      </c>
      <c r="BM150" s="171" t="s">
        <v>176</v>
      </c>
    </row>
    <row r="151" s="173" customFormat="true" ht="12.8" hidden="false" customHeight="false" outlineLevel="0" collapsed="false">
      <c r="B151" s="174"/>
      <c r="D151" s="175" t="s">
        <v>135</v>
      </c>
      <c r="E151" s="176"/>
      <c r="F151" s="177" t="s">
        <v>79</v>
      </c>
      <c r="H151" s="178" t="n">
        <v>1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135</v>
      </c>
      <c r="AU151" s="176" t="s">
        <v>81</v>
      </c>
      <c r="AV151" s="173" t="s">
        <v>81</v>
      </c>
      <c r="AW151" s="173" t="s">
        <v>31</v>
      </c>
      <c r="AX151" s="173" t="s">
        <v>79</v>
      </c>
      <c r="AY151" s="176" t="s">
        <v>122</v>
      </c>
    </row>
    <row r="152" s="27" customFormat="true" ht="24.15" hidden="false" customHeight="true" outlineLevel="0" collapsed="false">
      <c r="A152" s="22"/>
      <c r="B152" s="159"/>
      <c r="C152" s="160" t="s">
        <v>7</v>
      </c>
      <c r="D152" s="160" t="s">
        <v>125</v>
      </c>
      <c r="E152" s="161" t="s">
        <v>177</v>
      </c>
      <c r="F152" s="162" t="s">
        <v>178</v>
      </c>
      <c r="G152" s="163" t="s">
        <v>179</v>
      </c>
      <c r="H152" s="164" t="n">
        <v>5</v>
      </c>
      <c r="I152" s="165"/>
      <c r="J152" s="166" t="n">
        <f aca="false">ROUND(I152*H152,2)</f>
        <v>0</v>
      </c>
      <c r="K152" s="162" t="s">
        <v>129</v>
      </c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</v>
      </c>
      <c r="R152" s="169" t="n">
        <f aca="false">Q152*H152</f>
        <v>0</v>
      </c>
      <c r="S152" s="169" t="n">
        <v>0.002</v>
      </c>
      <c r="T152" s="170" t="n">
        <f aca="false">S152*H152</f>
        <v>0.01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130</v>
      </c>
      <c r="AT152" s="171" t="s">
        <v>125</v>
      </c>
      <c r="AU152" s="171" t="s">
        <v>81</v>
      </c>
      <c r="AY152" s="3" t="s">
        <v>122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130</v>
      </c>
      <c r="BM152" s="171" t="s">
        <v>180</v>
      </c>
    </row>
    <row r="153" s="27" customFormat="true" ht="37.8" hidden="false" customHeight="true" outlineLevel="0" collapsed="false">
      <c r="A153" s="22"/>
      <c r="B153" s="159"/>
      <c r="C153" s="160" t="s">
        <v>181</v>
      </c>
      <c r="D153" s="160" t="s">
        <v>125</v>
      </c>
      <c r="E153" s="161" t="s">
        <v>182</v>
      </c>
      <c r="F153" s="162" t="s">
        <v>183</v>
      </c>
      <c r="G153" s="163" t="s">
        <v>128</v>
      </c>
      <c r="H153" s="164" t="n">
        <v>25.23</v>
      </c>
      <c r="I153" s="165"/>
      <c r="J153" s="166" t="n">
        <f aca="false">ROUND(I153*H153,2)</f>
        <v>0</v>
      </c>
      <c r="K153" s="162" t="s">
        <v>129</v>
      </c>
      <c r="L153" s="23"/>
      <c r="M153" s="167"/>
      <c r="N153" s="168" t="s">
        <v>39</v>
      </c>
      <c r="O153" s="60"/>
      <c r="P153" s="169" t="n">
        <f aca="false">O153*H153</f>
        <v>0</v>
      </c>
      <c r="Q153" s="169" t="n">
        <v>0</v>
      </c>
      <c r="R153" s="169" t="n">
        <f aca="false">Q153*H153</f>
        <v>0</v>
      </c>
      <c r="S153" s="169" t="n">
        <v>0.01</v>
      </c>
      <c r="T153" s="170" t="n">
        <f aca="false">S153*H153</f>
        <v>0.2523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130</v>
      </c>
      <c r="AT153" s="171" t="s">
        <v>125</v>
      </c>
      <c r="AU153" s="171" t="s">
        <v>81</v>
      </c>
      <c r="AY153" s="3" t="s">
        <v>122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79</v>
      </c>
      <c r="BK153" s="172" t="n">
        <f aca="false">ROUND(I153*H153,2)</f>
        <v>0</v>
      </c>
      <c r="BL153" s="3" t="s">
        <v>130</v>
      </c>
      <c r="BM153" s="171" t="s">
        <v>184</v>
      </c>
    </row>
    <row r="154" s="173" customFormat="true" ht="12.8" hidden="false" customHeight="false" outlineLevel="0" collapsed="false">
      <c r="B154" s="174"/>
      <c r="D154" s="175" t="s">
        <v>135</v>
      </c>
      <c r="E154" s="176"/>
      <c r="F154" s="177" t="s">
        <v>185</v>
      </c>
      <c r="H154" s="178" t="n">
        <v>25.23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135</v>
      </c>
      <c r="AU154" s="176" t="s">
        <v>81</v>
      </c>
      <c r="AV154" s="173" t="s">
        <v>81</v>
      </c>
      <c r="AW154" s="173" t="s">
        <v>31</v>
      </c>
      <c r="AX154" s="173" t="s">
        <v>79</v>
      </c>
      <c r="AY154" s="176" t="s">
        <v>122</v>
      </c>
    </row>
    <row r="155" s="27" customFormat="true" ht="37.8" hidden="false" customHeight="true" outlineLevel="0" collapsed="false">
      <c r="A155" s="22"/>
      <c r="B155" s="159"/>
      <c r="C155" s="160" t="s">
        <v>186</v>
      </c>
      <c r="D155" s="160" t="s">
        <v>125</v>
      </c>
      <c r="E155" s="161" t="s">
        <v>187</v>
      </c>
      <c r="F155" s="162" t="s">
        <v>188</v>
      </c>
      <c r="G155" s="163" t="s">
        <v>128</v>
      </c>
      <c r="H155" s="164" t="n">
        <v>5.85</v>
      </c>
      <c r="I155" s="165"/>
      <c r="J155" s="166" t="n">
        <f aca="false">ROUND(I155*H155,2)</f>
        <v>0</v>
      </c>
      <c r="K155" s="162" t="s">
        <v>129</v>
      </c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0</v>
      </c>
      <c r="R155" s="169" t="n">
        <f aca="false">Q155*H155</f>
        <v>0</v>
      </c>
      <c r="S155" s="169" t="n">
        <v>0.046</v>
      </c>
      <c r="T155" s="170" t="n">
        <f aca="false">S155*H155</f>
        <v>0.2691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130</v>
      </c>
      <c r="AT155" s="171" t="s">
        <v>125</v>
      </c>
      <c r="AU155" s="171" t="s">
        <v>81</v>
      </c>
      <c r="AY155" s="3" t="s">
        <v>122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130</v>
      </c>
      <c r="BM155" s="171" t="s">
        <v>189</v>
      </c>
    </row>
    <row r="156" s="27" customFormat="true" ht="24.15" hidden="false" customHeight="true" outlineLevel="0" collapsed="false">
      <c r="A156" s="22"/>
      <c r="B156" s="159"/>
      <c r="C156" s="160" t="s">
        <v>190</v>
      </c>
      <c r="D156" s="160" t="s">
        <v>125</v>
      </c>
      <c r="E156" s="161" t="s">
        <v>191</v>
      </c>
      <c r="F156" s="162" t="s">
        <v>192</v>
      </c>
      <c r="G156" s="163" t="s">
        <v>128</v>
      </c>
      <c r="H156" s="164" t="n">
        <v>5.85</v>
      </c>
      <c r="I156" s="165"/>
      <c r="J156" s="166" t="n">
        <f aca="false">ROUND(I156*H156,2)</f>
        <v>0</v>
      </c>
      <c r="K156" s="162" t="s">
        <v>129</v>
      </c>
      <c r="L156" s="23"/>
      <c r="M156" s="167"/>
      <c r="N156" s="168" t="s">
        <v>39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0.068</v>
      </c>
      <c r="T156" s="170" t="n">
        <f aca="false">S156*H156</f>
        <v>0.3978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130</v>
      </c>
      <c r="AT156" s="171" t="s">
        <v>125</v>
      </c>
      <c r="AU156" s="171" t="s">
        <v>81</v>
      </c>
      <c r="AY156" s="3" t="s">
        <v>122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79</v>
      </c>
      <c r="BK156" s="172" t="n">
        <f aca="false">ROUND(I156*H156,2)</f>
        <v>0</v>
      </c>
      <c r="BL156" s="3" t="s">
        <v>130</v>
      </c>
      <c r="BM156" s="171" t="s">
        <v>193</v>
      </c>
    </row>
    <row r="157" s="173" customFormat="true" ht="12.8" hidden="false" customHeight="false" outlineLevel="0" collapsed="false">
      <c r="B157" s="174"/>
      <c r="D157" s="175" t="s">
        <v>135</v>
      </c>
      <c r="E157" s="176"/>
      <c r="F157" s="177" t="s">
        <v>194</v>
      </c>
      <c r="H157" s="178" t="n">
        <v>5.85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135</v>
      </c>
      <c r="AU157" s="176" t="s">
        <v>81</v>
      </c>
      <c r="AV157" s="173" t="s">
        <v>81</v>
      </c>
      <c r="AW157" s="173" t="s">
        <v>31</v>
      </c>
      <c r="AX157" s="173" t="s">
        <v>79</v>
      </c>
      <c r="AY157" s="176" t="s">
        <v>122</v>
      </c>
    </row>
    <row r="158" s="145" customFormat="true" ht="22.8" hidden="false" customHeight="true" outlineLevel="0" collapsed="false">
      <c r="B158" s="146"/>
      <c r="D158" s="147" t="s">
        <v>73</v>
      </c>
      <c r="E158" s="157" t="s">
        <v>195</v>
      </c>
      <c r="F158" s="157" t="s">
        <v>196</v>
      </c>
      <c r="I158" s="149"/>
      <c r="J158" s="158" t="n">
        <f aca="false">BK158</f>
        <v>0</v>
      </c>
      <c r="L158" s="146"/>
      <c r="M158" s="151"/>
      <c r="N158" s="152"/>
      <c r="O158" s="152"/>
      <c r="P158" s="153" t="n">
        <f aca="false">SUM(P159:P163)</f>
        <v>0</v>
      </c>
      <c r="Q158" s="152"/>
      <c r="R158" s="153" t="n">
        <f aca="false">SUM(R159:R163)</f>
        <v>0</v>
      </c>
      <c r="S158" s="152"/>
      <c r="T158" s="154" t="n">
        <f aca="false">SUM(T159:T163)</f>
        <v>0</v>
      </c>
      <c r="AR158" s="147" t="s">
        <v>79</v>
      </c>
      <c r="AT158" s="155" t="s">
        <v>73</v>
      </c>
      <c r="AU158" s="155" t="s">
        <v>79</v>
      </c>
      <c r="AY158" s="147" t="s">
        <v>122</v>
      </c>
      <c r="BK158" s="156" t="n">
        <f aca="false">SUM(BK159:BK163)</f>
        <v>0</v>
      </c>
    </row>
    <row r="159" s="27" customFormat="true" ht="24.15" hidden="false" customHeight="true" outlineLevel="0" collapsed="false">
      <c r="A159" s="22"/>
      <c r="B159" s="159"/>
      <c r="C159" s="160" t="s">
        <v>158</v>
      </c>
      <c r="D159" s="160" t="s">
        <v>125</v>
      </c>
      <c r="E159" s="161" t="s">
        <v>197</v>
      </c>
      <c r="F159" s="162" t="s">
        <v>198</v>
      </c>
      <c r="G159" s="163" t="s">
        <v>199</v>
      </c>
      <c r="H159" s="164" t="n">
        <v>1.052</v>
      </c>
      <c r="I159" s="165"/>
      <c r="J159" s="166" t="n">
        <f aca="false">ROUND(I159*H159,2)</f>
        <v>0</v>
      </c>
      <c r="K159" s="162" t="s">
        <v>129</v>
      </c>
      <c r="L159" s="23"/>
      <c r="M159" s="167"/>
      <c r="N159" s="168" t="s">
        <v>39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130</v>
      </c>
      <c r="AT159" s="171" t="s">
        <v>125</v>
      </c>
      <c r="AU159" s="171" t="s">
        <v>81</v>
      </c>
      <c r="AY159" s="3" t="s">
        <v>122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130</v>
      </c>
      <c r="BM159" s="171" t="s">
        <v>200</v>
      </c>
    </row>
    <row r="160" s="27" customFormat="true" ht="24.15" hidden="false" customHeight="true" outlineLevel="0" collapsed="false">
      <c r="A160" s="22"/>
      <c r="B160" s="159"/>
      <c r="C160" s="160" t="s">
        <v>201</v>
      </c>
      <c r="D160" s="160" t="s">
        <v>125</v>
      </c>
      <c r="E160" s="161" t="s">
        <v>202</v>
      </c>
      <c r="F160" s="162" t="s">
        <v>203</v>
      </c>
      <c r="G160" s="163" t="s">
        <v>199</v>
      </c>
      <c r="H160" s="164" t="n">
        <v>1.052</v>
      </c>
      <c r="I160" s="165"/>
      <c r="J160" s="166" t="n">
        <f aca="false">ROUND(I160*H160,2)</f>
        <v>0</v>
      </c>
      <c r="K160" s="162" t="s">
        <v>129</v>
      </c>
      <c r="L160" s="23"/>
      <c r="M160" s="167"/>
      <c r="N160" s="168" t="s">
        <v>39</v>
      </c>
      <c r="O160" s="60"/>
      <c r="P160" s="169" t="n">
        <f aca="false">O160*H160</f>
        <v>0</v>
      </c>
      <c r="Q160" s="169" t="n">
        <v>0</v>
      </c>
      <c r="R160" s="169" t="n">
        <f aca="false">Q160*H160</f>
        <v>0</v>
      </c>
      <c r="S160" s="169" t="n">
        <v>0</v>
      </c>
      <c r="T160" s="170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130</v>
      </c>
      <c r="AT160" s="171" t="s">
        <v>125</v>
      </c>
      <c r="AU160" s="171" t="s">
        <v>81</v>
      </c>
      <c r="AY160" s="3" t="s">
        <v>122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79</v>
      </c>
      <c r="BK160" s="172" t="n">
        <f aca="false">ROUND(I160*H160,2)</f>
        <v>0</v>
      </c>
      <c r="BL160" s="3" t="s">
        <v>130</v>
      </c>
      <c r="BM160" s="171" t="s">
        <v>204</v>
      </c>
    </row>
    <row r="161" s="27" customFormat="true" ht="33" hidden="false" customHeight="true" outlineLevel="0" collapsed="false">
      <c r="A161" s="22"/>
      <c r="B161" s="159"/>
      <c r="C161" s="160" t="s">
        <v>205</v>
      </c>
      <c r="D161" s="160" t="s">
        <v>125</v>
      </c>
      <c r="E161" s="161" t="s">
        <v>206</v>
      </c>
      <c r="F161" s="162" t="s">
        <v>207</v>
      </c>
      <c r="G161" s="163" t="s">
        <v>199</v>
      </c>
      <c r="H161" s="164" t="n">
        <v>25.248</v>
      </c>
      <c r="I161" s="165"/>
      <c r="J161" s="166" t="n">
        <f aca="false">ROUND(I161*H161,2)</f>
        <v>0</v>
      </c>
      <c r="K161" s="162" t="s">
        <v>129</v>
      </c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130</v>
      </c>
      <c r="AT161" s="171" t="s">
        <v>125</v>
      </c>
      <c r="AU161" s="171" t="s">
        <v>81</v>
      </c>
      <c r="AY161" s="3" t="s">
        <v>122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130</v>
      </c>
      <c r="BM161" s="171" t="s">
        <v>208</v>
      </c>
    </row>
    <row r="162" s="173" customFormat="true" ht="12.8" hidden="false" customHeight="false" outlineLevel="0" collapsed="false">
      <c r="B162" s="174"/>
      <c r="D162" s="175" t="s">
        <v>135</v>
      </c>
      <c r="F162" s="177" t="s">
        <v>209</v>
      </c>
      <c r="H162" s="178" t="n">
        <v>25.248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135</v>
      </c>
      <c r="AU162" s="176" t="s">
        <v>81</v>
      </c>
      <c r="AV162" s="173" t="s">
        <v>81</v>
      </c>
      <c r="AW162" s="173" t="s">
        <v>2</v>
      </c>
      <c r="AX162" s="173" t="s">
        <v>79</v>
      </c>
      <c r="AY162" s="176" t="s">
        <v>122</v>
      </c>
    </row>
    <row r="163" s="27" customFormat="true" ht="49.05" hidden="false" customHeight="true" outlineLevel="0" collapsed="false">
      <c r="A163" s="22"/>
      <c r="B163" s="159"/>
      <c r="C163" s="160" t="s">
        <v>210</v>
      </c>
      <c r="D163" s="160" t="s">
        <v>125</v>
      </c>
      <c r="E163" s="161" t="s">
        <v>211</v>
      </c>
      <c r="F163" s="162" t="s">
        <v>212</v>
      </c>
      <c r="G163" s="163" t="s">
        <v>199</v>
      </c>
      <c r="H163" s="164" t="n">
        <v>1.052</v>
      </c>
      <c r="I163" s="165"/>
      <c r="J163" s="166" t="n">
        <f aca="false">ROUND(I163*H163,2)</f>
        <v>0</v>
      </c>
      <c r="K163" s="162" t="s">
        <v>129</v>
      </c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130</v>
      </c>
      <c r="AT163" s="171" t="s">
        <v>125</v>
      </c>
      <c r="AU163" s="171" t="s">
        <v>81</v>
      </c>
      <c r="AY163" s="3" t="s">
        <v>122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130</v>
      </c>
      <c r="BM163" s="171" t="s">
        <v>213</v>
      </c>
    </row>
    <row r="164" s="145" customFormat="true" ht="22.8" hidden="false" customHeight="true" outlineLevel="0" collapsed="false">
      <c r="B164" s="146"/>
      <c r="D164" s="147" t="s">
        <v>73</v>
      </c>
      <c r="E164" s="157" t="s">
        <v>214</v>
      </c>
      <c r="F164" s="157" t="s">
        <v>215</v>
      </c>
      <c r="I164" s="149"/>
      <c r="J164" s="158" t="n">
        <f aca="false">BK164</f>
        <v>0</v>
      </c>
      <c r="L164" s="146"/>
      <c r="M164" s="151"/>
      <c r="N164" s="152"/>
      <c r="O164" s="152"/>
      <c r="P164" s="153" t="n">
        <f aca="false">P165</f>
        <v>0</v>
      </c>
      <c r="Q164" s="152"/>
      <c r="R164" s="153" t="n">
        <f aca="false">R165</f>
        <v>0</v>
      </c>
      <c r="S164" s="152"/>
      <c r="T164" s="154" t="n">
        <f aca="false">T165</f>
        <v>0</v>
      </c>
      <c r="AR164" s="147" t="s">
        <v>79</v>
      </c>
      <c r="AT164" s="155" t="s">
        <v>73</v>
      </c>
      <c r="AU164" s="155" t="s">
        <v>79</v>
      </c>
      <c r="AY164" s="147" t="s">
        <v>122</v>
      </c>
      <c r="BK164" s="156" t="n">
        <f aca="false">BK165</f>
        <v>0</v>
      </c>
    </row>
    <row r="165" s="27" customFormat="true" ht="24.15" hidden="false" customHeight="true" outlineLevel="0" collapsed="false">
      <c r="A165" s="22"/>
      <c r="B165" s="159"/>
      <c r="C165" s="160" t="s">
        <v>216</v>
      </c>
      <c r="D165" s="160" t="s">
        <v>125</v>
      </c>
      <c r="E165" s="161" t="s">
        <v>217</v>
      </c>
      <c r="F165" s="162" t="s">
        <v>218</v>
      </c>
      <c r="G165" s="163" t="s">
        <v>199</v>
      </c>
      <c r="H165" s="164" t="n">
        <v>0.656</v>
      </c>
      <c r="I165" s="165"/>
      <c r="J165" s="166" t="n">
        <f aca="false">ROUND(I165*H165,2)</f>
        <v>0</v>
      </c>
      <c r="K165" s="162" t="s">
        <v>129</v>
      </c>
      <c r="L165" s="23"/>
      <c r="M165" s="167"/>
      <c r="N165" s="168" t="s">
        <v>39</v>
      </c>
      <c r="O165" s="60"/>
      <c r="P165" s="169" t="n">
        <f aca="false">O165*H165</f>
        <v>0</v>
      </c>
      <c r="Q165" s="169" t="n">
        <v>0</v>
      </c>
      <c r="R165" s="169" t="n">
        <f aca="false">Q165*H165</f>
        <v>0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130</v>
      </c>
      <c r="AT165" s="171" t="s">
        <v>125</v>
      </c>
      <c r="AU165" s="171" t="s">
        <v>81</v>
      </c>
      <c r="AY165" s="3" t="s">
        <v>122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79</v>
      </c>
      <c r="BK165" s="172" t="n">
        <f aca="false">ROUND(I165*H165,2)</f>
        <v>0</v>
      </c>
      <c r="BL165" s="3" t="s">
        <v>130</v>
      </c>
      <c r="BM165" s="171" t="s">
        <v>219</v>
      </c>
    </row>
    <row r="166" s="145" customFormat="true" ht="25.9" hidden="false" customHeight="true" outlineLevel="0" collapsed="false">
      <c r="B166" s="146"/>
      <c r="D166" s="147" t="s">
        <v>73</v>
      </c>
      <c r="E166" s="148" t="s">
        <v>220</v>
      </c>
      <c r="F166" s="148" t="s">
        <v>221</v>
      </c>
      <c r="I166" s="149"/>
      <c r="J166" s="150" t="n">
        <f aca="false">BK166</f>
        <v>0</v>
      </c>
      <c r="L166" s="146"/>
      <c r="M166" s="151"/>
      <c r="N166" s="152"/>
      <c r="O166" s="152"/>
      <c r="P166" s="153" t="n">
        <f aca="false">P167+P170+P173+P179+P189+P197+P204+P210</f>
        <v>0</v>
      </c>
      <c r="Q166" s="152"/>
      <c r="R166" s="153" t="n">
        <f aca="false">R167+R170+R173+R179+R189+R197+R204+R210</f>
        <v>0.137738</v>
      </c>
      <c r="S166" s="152"/>
      <c r="T166" s="154" t="n">
        <f aca="false">T167+T170+T173+T179+T189+T197+T204+T210</f>
        <v>0.02318</v>
      </c>
      <c r="AR166" s="147" t="s">
        <v>81</v>
      </c>
      <c r="AT166" s="155" t="s">
        <v>73</v>
      </c>
      <c r="AU166" s="155" t="s">
        <v>74</v>
      </c>
      <c r="AY166" s="147" t="s">
        <v>122</v>
      </c>
      <c r="BK166" s="156" t="n">
        <f aca="false">BK167+BK170+BK173+BK179+BK189+BK197+BK204+BK210</f>
        <v>0</v>
      </c>
    </row>
    <row r="167" s="145" customFormat="true" ht="22.8" hidden="false" customHeight="true" outlineLevel="0" collapsed="false">
      <c r="B167" s="146"/>
      <c r="D167" s="147" t="s">
        <v>73</v>
      </c>
      <c r="E167" s="157" t="s">
        <v>222</v>
      </c>
      <c r="F167" s="157" t="s">
        <v>223</v>
      </c>
      <c r="I167" s="149"/>
      <c r="J167" s="158" t="n">
        <f aca="false">BK167</f>
        <v>0</v>
      </c>
      <c r="L167" s="146"/>
      <c r="M167" s="151"/>
      <c r="N167" s="152"/>
      <c r="O167" s="152"/>
      <c r="P167" s="153" t="n">
        <f aca="false">SUM(P168:P169)</f>
        <v>0</v>
      </c>
      <c r="Q167" s="152"/>
      <c r="R167" s="153" t="n">
        <f aca="false">SUM(R168:R169)</f>
        <v>0.0005</v>
      </c>
      <c r="S167" s="152"/>
      <c r="T167" s="154" t="n">
        <f aca="false">SUM(T168:T169)</f>
        <v>0</v>
      </c>
      <c r="AR167" s="147" t="s">
        <v>81</v>
      </c>
      <c r="AT167" s="155" t="s">
        <v>73</v>
      </c>
      <c r="AU167" s="155" t="s">
        <v>79</v>
      </c>
      <c r="AY167" s="147" t="s">
        <v>122</v>
      </c>
      <c r="BK167" s="156" t="n">
        <f aca="false">SUM(BK168:BK169)</f>
        <v>0</v>
      </c>
    </row>
    <row r="168" s="27" customFormat="true" ht="21.75" hidden="false" customHeight="true" outlineLevel="0" collapsed="false">
      <c r="A168" s="22"/>
      <c r="B168" s="159"/>
      <c r="C168" s="160" t="s">
        <v>6</v>
      </c>
      <c r="D168" s="160" t="s">
        <v>125</v>
      </c>
      <c r="E168" s="161" t="s">
        <v>224</v>
      </c>
      <c r="F168" s="162" t="s">
        <v>225</v>
      </c>
      <c r="G168" s="163" t="s">
        <v>167</v>
      </c>
      <c r="H168" s="164" t="n">
        <v>1</v>
      </c>
      <c r="I168" s="165"/>
      <c r="J168" s="166" t="n">
        <f aca="false">ROUND(I168*H168,2)</f>
        <v>0</v>
      </c>
      <c r="K168" s="162" t="s">
        <v>129</v>
      </c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0.0005</v>
      </c>
      <c r="R168" s="169" t="n">
        <f aca="false">Q168*H168</f>
        <v>0.0005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158</v>
      </c>
      <c r="AT168" s="171" t="s">
        <v>125</v>
      </c>
      <c r="AU168" s="171" t="s">
        <v>81</v>
      </c>
      <c r="AY168" s="3" t="s">
        <v>122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158</v>
      </c>
      <c r="BM168" s="171" t="s">
        <v>226</v>
      </c>
    </row>
    <row r="169" s="27" customFormat="true" ht="24.15" hidden="false" customHeight="true" outlineLevel="0" collapsed="false">
      <c r="A169" s="22"/>
      <c r="B169" s="159"/>
      <c r="C169" s="160" t="s">
        <v>227</v>
      </c>
      <c r="D169" s="160" t="s">
        <v>125</v>
      </c>
      <c r="E169" s="161" t="s">
        <v>228</v>
      </c>
      <c r="F169" s="162" t="s">
        <v>229</v>
      </c>
      <c r="G169" s="163" t="s">
        <v>230</v>
      </c>
      <c r="H169" s="183"/>
      <c r="I169" s="165"/>
      <c r="J169" s="166" t="n">
        <f aca="false">ROUND(I169*H169,2)</f>
        <v>0</v>
      </c>
      <c r="K169" s="162" t="s">
        <v>129</v>
      </c>
      <c r="L169" s="23"/>
      <c r="M169" s="167"/>
      <c r="N169" s="168" t="s">
        <v>39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158</v>
      </c>
      <c r="AT169" s="171" t="s">
        <v>125</v>
      </c>
      <c r="AU169" s="171" t="s">
        <v>81</v>
      </c>
      <c r="AY169" s="3" t="s">
        <v>122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158</v>
      </c>
      <c r="BM169" s="171" t="s">
        <v>231</v>
      </c>
    </row>
    <row r="170" s="145" customFormat="true" ht="22.8" hidden="false" customHeight="true" outlineLevel="0" collapsed="false">
      <c r="B170" s="146"/>
      <c r="D170" s="147" t="s">
        <v>73</v>
      </c>
      <c r="E170" s="157" t="s">
        <v>232</v>
      </c>
      <c r="F170" s="157" t="s">
        <v>233</v>
      </c>
      <c r="I170" s="149"/>
      <c r="J170" s="158" t="n">
        <f aca="false">BK170</f>
        <v>0</v>
      </c>
      <c r="L170" s="146"/>
      <c r="M170" s="151"/>
      <c r="N170" s="152"/>
      <c r="O170" s="152"/>
      <c r="P170" s="153" t="n">
        <f aca="false">SUM(P171:P172)</f>
        <v>0</v>
      </c>
      <c r="Q170" s="152"/>
      <c r="R170" s="153" t="n">
        <f aca="false">SUM(R171:R172)</f>
        <v>0.00075</v>
      </c>
      <c r="S170" s="152"/>
      <c r="T170" s="154" t="n">
        <f aca="false">SUM(T171:T172)</f>
        <v>0</v>
      </c>
      <c r="AR170" s="147" t="s">
        <v>81</v>
      </c>
      <c r="AT170" s="155" t="s">
        <v>73</v>
      </c>
      <c r="AU170" s="155" t="s">
        <v>79</v>
      </c>
      <c r="AY170" s="147" t="s">
        <v>122</v>
      </c>
      <c r="BK170" s="156" t="n">
        <f aca="false">SUM(BK171:BK172)</f>
        <v>0</v>
      </c>
    </row>
    <row r="171" s="27" customFormat="true" ht="24.15" hidden="false" customHeight="true" outlineLevel="0" collapsed="false">
      <c r="A171" s="22"/>
      <c r="B171" s="159"/>
      <c r="C171" s="160" t="s">
        <v>234</v>
      </c>
      <c r="D171" s="160" t="s">
        <v>125</v>
      </c>
      <c r="E171" s="161" t="s">
        <v>235</v>
      </c>
      <c r="F171" s="162" t="s">
        <v>236</v>
      </c>
      <c r="G171" s="163" t="s">
        <v>157</v>
      </c>
      <c r="H171" s="164" t="n">
        <v>1</v>
      </c>
      <c r="I171" s="165"/>
      <c r="J171" s="166" t="n">
        <f aca="false">ROUND(I171*H171,2)</f>
        <v>0</v>
      </c>
      <c r="K171" s="162"/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0.00075</v>
      </c>
      <c r="R171" s="169" t="n">
        <f aca="false">Q171*H171</f>
        <v>0.00075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158</v>
      </c>
      <c r="AT171" s="171" t="s">
        <v>125</v>
      </c>
      <c r="AU171" s="171" t="s">
        <v>81</v>
      </c>
      <c r="AY171" s="3" t="s">
        <v>122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158</v>
      </c>
      <c r="BM171" s="171" t="s">
        <v>237</v>
      </c>
    </row>
    <row r="172" s="27" customFormat="true" ht="24.15" hidden="false" customHeight="true" outlineLevel="0" collapsed="false">
      <c r="A172" s="22"/>
      <c r="B172" s="159"/>
      <c r="C172" s="160" t="s">
        <v>238</v>
      </c>
      <c r="D172" s="160" t="s">
        <v>125</v>
      </c>
      <c r="E172" s="161" t="s">
        <v>239</v>
      </c>
      <c r="F172" s="162" t="s">
        <v>240</v>
      </c>
      <c r="G172" s="163" t="s">
        <v>230</v>
      </c>
      <c r="H172" s="183"/>
      <c r="I172" s="165"/>
      <c r="J172" s="166" t="n">
        <f aca="false">ROUND(I172*H172,2)</f>
        <v>0</v>
      </c>
      <c r="K172" s="162" t="s">
        <v>129</v>
      </c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0</v>
      </c>
      <c r="R172" s="169" t="n">
        <f aca="false">Q172*H172</f>
        <v>0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158</v>
      </c>
      <c r="AT172" s="171" t="s">
        <v>125</v>
      </c>
      <c r="AU172" s="171" t="s">
        <v>81</v>
      </c>
      <c r="AY172" s="3" t="s">
        <v>122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158</v>
      </c>
      <c r="BM172" s="171" t="s">
        <v>241</v>
      </c>
    </row>
    <row r="173" s="145" customFormat="true" ht="22.8" hidden="false" customHeight="true" outlineLevel="0" collapsed="false">
      <c r="B173" s="146"/>
      <c r="D173" s="147" t="s">
        <v>73</v>
      </c>
      <c r="E173" s="157" t="s">
        <v>242</v>
      </c>
      <c r="F173" s="157" t="s">
        <v>243</v>
      </c>
      <c r="I173" s="149"/>
      <c r="J173" s="158" t="n">
        <f aca="false">BK173</f>
        <v>0</v>
      </c>
      <c r="L173" s="146"/>
      <c r="M173" s="151"/>
      <c r="N173" s="152"/>
      <c r="O173" s="152"/>
      <c r="P173" s="153" t="n">
        <f aca="false">SUM(P174:P178)</f>
        <v>0</v>
      </c>
      <c r="Q173" s="152"/>
      <c r="R173" s="153" t="n">
        <f aca="false">SUM(R174:R178)</f>
        <v>0.01246</v>
      </c>
      <c r="S173" s="152"/>
      <c r="T173" s="154" t="n">
        <f aca="false">SUM(T174:T178)</f>
        <v>0.01579</v>
      </c>
      <c r="AR173" s="147" t="s">
        <v>81</v>
      </c>
      <c r="AT173" s="155" t="s">
        <v>73</v>
      </c>
      <c r="AU173" s="155" t="s">
        <v>79</v>
      </c>
      <c r="AY173" s="147" t="s">
        <v>122</v>
      </c>
      <c r="BK173" s="156" t="n">
        <f aca="false">SUM(BK174:BK178)</f>
        <v>0</v>
      </c>
    </row>
    <row r="174" s="27" customFormat="true" ht="16.5" hidden="false" customHeight="true" outlineLevel="0" collapsed="false">
      <c r="A174" s="22"/>
      <c r="B174" s="159"/>
      <c r="C174" s="160" t="s">
        <v>244</v>
      </c>
      <c r="D174" s="160" t="s">
        <v>125</v>
      </c>
      <c r="E174" s="161" t="s">
        <v>245</v>
      </c>
      <c r="F174" s="162" t="s">
        <v>246</v>
      </c>
      <c r="G174" s="163" t="s">
        <v>247</v>
      </c>
      <c r="H174" s="164" t="n">
        <v>1</v>
      </c>
      <c r="I174" s="165"/>
      <c r="J174" s="166" t="n">
        <f aca="false">ROUND(I174*H174,2)</f>
        <v>0</v>
      </c>
      <c r="K174" s="162" t="s">
        <v>129</v>
      </c>
      <c r="L174" s="23"/>
      <c r="M174" s="167"/>
      <c r="N174" s="168" t="s">
        <v>39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0.01493</v>
      </c>
      <c r="T174" s="170" t="n">
        <f aca="false">S174*H174</f>
        <v>0.01493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158</v>
      </c>
      <c r="AT174" s="171" t="s">
        <v>125</v>
      </c>
      <c r="AU174" s="171" t="s">
        <v>81</v>
      </c>
      <c r="AY174" s="3" t="s">
        <v>122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79</v>
      </c>
      <c r="BK174" s="172" t="n">
        <f aca="false">ROUND(I174*H174,2)</f>
        <v>0</v>
      </c>
      <c r="BL174" s="3" t="s">
        <v>158</v>
      </c>
      <c r="BM174" s="171" t="s">
        <v>248</v>
      </c>
    </row>
    <row r="175" s="27" customFormat="true" ht="24.15" hidden="false" customHeight="true" outlineLevel="0" collapsed="false">
      <c r="A175" s="22"/>
      <c r="B175" s="159"/>
      <c r="C175" s="160" t="s">
        <v>249</v>
      </c>
      <c r="D175" s="160" t="s">
        <v>125</v>
      </c>
      <c r="E175" s="161" t="s">
        <v>250</v>
      </c>
      <c r="F175" s="162" t="s">
        <v>251</v>
      </c>
      <c r="G175" s="163" t="s">
        <v>247</v>
      </c>
      <c r="H175" s="164" t="n">
        <v>1</v>
      </c>
      <c r="I175" s="165"/>
      <c r="J175" s="166" t="n">
        <f aca="false">ROUND(I175*H175,2)</f>
        <v>0</v>
      </c>
      <c r="K175" s="162"/>
      <c r="L175" s="23"/>
      <c r="M175" s="167"/>
      <c r="N175" s="168" t="s">
        <v>39</v>
      </c>
      <c r="O175" s="60"/>
      <c r="P175" s="169" t="n">
        <f aca="false">O175*H175</f>
        <v>0</v>
      </c>
      <c r="Q175" s="169" t="n">
        <v>0.01066</v>
      </c>
      <c r="R175" s="169" t="n">
        <f aca="false">Q175*H175</f>
        <v>0.01066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158</v>
      </c>
      <c r="AT175" s="171" t="s">
        <v>125</v>
      </c>
      <c r="AU175" s="171" t="s">
        <v>81</v>
      </c>
      <c r="AY175" s="3" t="s">
        <v>122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79</v>
      </c>
      <c r="BK175" s="172" t="n">
        <f aca="false">ROUND(I175*H175,2)</f>
        <v>0</v>
      </c>
      <c r="BL175" s="3" t="s">
        <v>158</v>
      </c>
      <c r="BM175" s="171" t="s">
        <v>252</v>
      </c>
    </row>
    <row r="176" s="27" customFormat="true" ht="16.5" hidden="false" customHeight="true" outlineLevel="0" collapsed="false">
      <c r="A176" s="22"/>
      <c r="B176" s="159"/>
      <c r="C176" s="160" t="s">
        <v>253</v>
      </c>
      <c r="D176" s="160" t="s">
        <v>125</v>
      </c>
      <c r="E176" s="161" t="s">
        <v>254</v>
      </c>
      <c r="F176" s="162" t="s">
        <v>255</v>
      </c>
      <c r="G176" s="163" t="s">
        <v>247</v>
      </c>
      <c r="H176" s="164" t="n">
        <v>1</v>
      </c>
      <c r="I176" s="165"/>
      <c r="J176" s="166" t="n">
        <f aca="false">ROUND(I176*H176,2)</f>
        <v>0</v>
      </c>
      <c r="K176" s="162" t="s">
        <v>129</v>
      </c>
      <c r="L176" s="23"/>
      <c r="M176" s="167"/>
      <c r="N176" s="168" t="s">
        <v>39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0.00086</v>
      </c>
      <c r="T176" s="170" t="n">
        <f aca="false">S176*H176</f>
        <v>0.00086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158</v>
      </c>
      <c r="AT176" s="171" t="s">
        <v>125</v>
      </c>
      <c r="AU176" s="171" t="s">
        <v>81</v>
      </c>
      <c r="AY176" s="3" t="s">
        <v>122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79</v>
      </c>
      <c r="BK176" s="172" t="n">
        <f aca="false">ROUND(I176*H176,2)</f>
        <v>0</v>
      </c>
      <c r="BL176" s="3" t="s">
        <v>158</v>
      </c>
      <c r="BM176" s="171" t="s">
        <v>256</v>
      </c>
    </row>
    <row r="177" s="27" customFormat="true" ht="24.15" hidden="false" customHeight="true" outlineLevel="0" collapsed="false">
      <c r="A177" s="22"/>
      <c r="B177" s="159"/>
      <c r="C177" s="160" t="s">
        <v>257</v>
      </c>
      <c r="D177" s="160" t="s">
        <v>125</v>
      </c>
      <c r="E177" s="161" t="s">
        <v>258</v>
      </c>
      <c r="F177" s="162" t="s">
        <v>259</v>
      </c>
      <c r="G177" s="163" t="s">
        <v>247</v>
      </c>
      <c r="H177" s="164" t="n">
        <v>1</v>
      </c>
      <c r="I177" s="165"/>
      <c r="J177" s="166" t="n">
        <f aca="false">ROUND(I177*H177,2)</f>
        <v>0</v>
      </c>
      <c r="K177" s="162" t="s">
        <v>129</v>
      </c>
      <c r="L177" s="23"/>
      <c r="M177" s="167"/>
      <c r="N177" s="168" t="s">
        <v>39</v>
      </c>
      <c r="O177" s="60"/>
      <c r="P177" s="169" t="n">
        <f aca="false">O177*H177</f>
        <v>0</v>
      </c>
      <c r="Q177" s="169" t="n">
        <v>0.0018</v>
      </c>
      <c r="R177" s="169" t="n">
        <f aca="false">Q177*H177</f>
        <v>0.0018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158</v>
      </c>
      <c r="AT177" s="171" t="s">
        <v>125</v>
      </c>
      <c r="AU177" s="171" t="s">
        <v>81</v>
      </c>
      <c r="AY177" s="3" t="s">
        <v>122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79</v>
      </c>
      <c r="BK177" s="172" t="n">
        <f aca="false">ROUND(I177*H177,2)</f>
        <v>0</v>
      </c>
      <c r="BL177" s="3" t="s">
        <v>158</v>
      </c>
      <c r="BM177" s="171" t="s">
        <v>260</v>
      </c>
    </row>
    <row r="178" s="27" customFormat="true" ht="24.15" hidden="false" customHeight="true" outlineLevel="0" collapsed="false">
      <c r="A178" s="22"/>
      <c r="B178" s="159"/>
      <c r="C178" s="160" t="s">
        <v>261</v>
      </c>
      <c r="D178" s="160" t="s">
        <v>125</v>
      </c>
      <c r="E178" s="161" t="s">
        <v>262</v>
      </c>
      <c r="F178" s="162" t="s">
        <v>263</v>
      </c>
      <c r="G178" s="163" t="s">
        <v>230</v>
      </c>
      <c r="H178" s="183"/>
      <c r="I178" s="165"/>
      <c r="J178" s="166" t="n">
        <f aca="false">ROUND(I178*H178,2)</f>
        <v>0</v>
      </c>
      <c r="K178" s="162" t="s">
        <v>129</v>
      </c>
      <c r="L178" s="23"/>
      <c r="M178" s="167"/>
      <c r="N178" s="168" t="s">
        <v>39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158</v>
      </c>
      <c r="AT178" s="171" t="s">
        <v>125</v>
      </c>
      <c r="AU178" s="171" t="s">
        <v>81</v>
      </c>
      <c r="AY178" s="3" t="s">
        <v>122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79</v>
      </c>
      <c r="BK178" s="172" t="n">
        <f aca="false">ROUND(I178*H178,2)</f>
        <v>0</v>
      </c>
      <c r="BL178" s="3" t="s">
        <v>158</v>
      </c>
      <c r="BM178" s="171" t="s">
        <v>264</v>
      </c>
    </row>
    <row r="179" s="145" customFormat="true" ht="22.8" hidden="false" customHeight="true" outlineLevel="0" collapsed="false">
      <c r="B179" s="146"/>
      <c r="D179" s="147" t="s">
        <v>73</v>
      </c>
      <c r="E179" s="157" t="s">
        <v>265</v>
      </c>
      <c r="F179" s="157" t="s">
        <v>266</v>
      </c>
      <c r="I179" s="149"/>
      <c r="J179" s="158" t="n">
        <f aca="false">BK179</f>
        <v>0</v>
      </c>
      <c r="L179" s="146"/>
      <c r="M179" s="151"/>
      <c r="N179" s="152"/>
      <c r="O179" s="152"/>
      <c r="P179" s="153" t="n">
        <f aca="false">SUM(P180:P188)</f>
        <v>0</v>
      </c>
      <c r="Q179" s="152"/>
      <c r="R179" s="153" t="n">
        <f aca="false">SUM(R180:R188)</f>
        <v>0</v>
      </c>
      <c r="S179" s="152"/>
      <c r="T179" s="154" t="n">
        <f aca="false">SUM(T180:T188)</f>
        <v>0.0008</v>
      </c>
      <c r="AR179" s="147" t="s">
        <v>81</v>
      </c>
      <c r="AT179" s="155" t="s">
        <v>73</v>
      </c>
      <c r="AU179" s="155" t="s">
        <v>79</v>
      </c>
      <c r="AY179" s="147" t="s">
        <v>122</v>
      </c>
      <c r="BK179" s="156" t="n">
        <f aca="false">SUM(BK180:BK188)</f>
        <v>0</v>
      </c>
    </row>
    <row r="180" s="27" customFormat="true" ht="37.8" hidden="false" customHeight="true" outlineLevel="0" collapsed="false">
      <c r="A180" s="22"/>
      <c r="B180" s="159"/>
      <c r="C180" s="160" t="s">
        <v>267</v>
      </c>
      <c r="D180" s="160" t="s">
        <v>125</v>
      </c>
      <c r="E180" s="161" t="s">
        <v>268</v>
      </c>
      <c r="F180" s="162" t="s">
        <v>269</v>
      </c>
      <c r="G180" s="163" t="s">
        <v>167</v>
      </c>
      <c r="H180" s="164" t="n">
        <v>1</v>
      </c>
      <c r="I180" s="165"/>
      <c r="J180" s="166" t="n">
        <f aca="false">ROUND(I180*H180,2)</f>
        <v>0</v>
      </c>
      <c r="K180" s="162" t="s">
        <v>129</v>
      </c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0.0008</v>
      </c>
      <c r="T180" s="170" t="n">
        <f aca="false">S180*H180</f>
        <v>0.0008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158</v>
      </c>
      <c r="AT180" s="171" t="s">
        <v>125</v>
      </c>
      <c r="AU180" s="171" t="s">
        <v>81</v>
      </c>
      <c r="AY180" s="3" t="s">
        <v>122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158</v>
      </c>
      <c r="BM180" s="171" t="s">
        <v>270</v>
      </c>
    </row>
    <row r="181" s="27" customFormat="true" ht="24.15" hidden="false" customHeight="true" outlineLevel="0" collapsed="false">
      <c r="A181" s="22"/>
      <c r="B181" s="159"/>
      <c r="C181" s="160" t="s">
        <v>271</v>
      </c>
      <c r="D181" s="160" t="s">
        <v>125</v>
      </c>
      <c r="E181" s="161" t="s">
        <v>272</v>
      </c>
      <c r="F181" s="162" t="s">
        <v>273</v>
      </c>
      <c r="G181" s="163" t="s">
        <v>167</v>
      </c>
      <c r="H181" s="164" t="n">
        <v>1</v>
      </c>
      <c r="I181" s="165"/>
      <c r="J181" s="166" t="n">
        <f aca="false">ROUND(I181*H181,2)</f>
        <v>0</v>
      </c>
      <c r="K181" s="162"/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158</v>
      </c>
      <c r="AT181" s="171" t="s">
        <v>125</v>
      </c>
      <c r="AU181" s="171" t="s">
        <v>81</v>
      </c>
      <c r="AY181" s="3" t="s">
        <v>122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158</v>
      </c>
      <c r="BM181" s="171" t="s">
        <v>274</v>
      </c>
    </row>
    <row r="182" s="27" customFormat="true" ht="44.25" hidden="false" customHeight="true" outlineLevel="0" collapsed="false">
      <c r="A182" s="22"/>
      <c r="B182" s="159"/>
      <c r="C182" s="160" t="s">
        <v>275</v>
      </c>
      <c r="D182" s="160" t="s">
        <v>125</v>
      </c>
      <c r="E182" s="161" t="s">
        <v>276</v>
      </c>
      <c r="F182" s="162" t="s">
        <v>277</v>
      </c>
      <c r="G182" s="163" t="s">
        <v>157</v>
      </c>
      <c r="H182" s="164" t="n">
        <v>1</v>
      </c>
      <c r="I182" s="165"/>
      <c r="J182" s="166" t="n">
        <f aca="false">ROUND(I182*H182,2)</f>
        <v>0</v>
      </c>
      <c r="K182" s="162"/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158</v>
      </c>
      <c r="AT182" s="171" t="s">
        <v>125</v>
      </c>
      <c r="AU182" s="171" t="s">
        <v>81</v>
      </c>
      <c r="AY182" s="3" t="s">
        <v>122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158</v>
      </c>
      <c r="BM182" s="171" t="s">
        <v>278</v>
      </c>
    </row>
    <row r="183" s="27" customFormat="true" ht="24.15" hidden="false" customHeight="true" outlineLevel="0" collapsed="false">
      <c r="A183" s="22"/>
      <c r="B183" s="159"/>
      <c r="C183" s="160" t="s">
        <v>279</v>
      </c>
      <c r="D183" s="160" t="s">
        <v>125</v>
      </c>
      <c r="E183" s="161" t="s">
        <v>280</v>
      </c>
      <c r="F183" s="162" t="s">
        <v>281</v>
      </c>
      <c r="G183" s="163" t="s">
        <v>167</v>
      </c>
      <c r="H183" s="164" t="n">
        <v>2</v>
      </c>
      <c r="I183" s="165"/>
      <c r="J183" s="166" t="n">
        <f aca="false">ROUND(I183*H183,2)</f>
        <v>0</v>
      </c>
      <c r="K183" s="162"/>
      <c r="L183" s="23"/>
      <c r="M183" s="167"/>
      <c r="N183" s="168" t="s">
        <v>39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158</v>
      </c>
      <c r="AT183" s="171" t="s">
        <v>125</v>
      </c>
      <c r="AU183" s="171" t="s">
        <v>81</v>
      </c>
      <c r="AY183" s="3" t="s">
        <v>122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79</v>
      </c>
      <c r="BK183" s="172" t="n">
        <f aca="false">ROUND(I183*H183,2)</f>
        <v>0</v>
      </c>
      <c r="BL183" s="3" t="s">
        <v>158</v>
      </c>
      <c r="BM183" s="171" t="s">
        <v>282</v>
      </c>
    </row>
    <row r="184" s="27" customFormat="true" ht="16.5" hidden="false" customHeight="true" outlineLevel="0" collapsed="false">
      <c r="A184" s="22"/>
      <c r="B184" s="159"/>
      <c r="C184" s="160" t="s">
        <v>283</v>
      </c>
      <c r="D184" s="160" t="s">
        <v>125</v>
      </c>
      <c r="E184" s="161" t="s">
        <v>284</v>
      </c>
      <c r="F184" s="162" t="s">
        <v>285</v>
      </c>
      <c r="G184" s="163" t="s">
        <v>167</v>
      </c>
      <c r="H184" s="164" t="n">
        <v>1</v>
      </c>
      <c r="I184" s="165"/>
      <c r="J184" s="166" t="n">
        <f aca="false">ROUND(I184*H184,2)</f>
        <v>0</v>
      </c>
      <c r="K184" s="162"/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158</v>
      </c>
      <c r="AT184" s="171" t="s">
        <v>125</v>
      </c>
      <c r="AU184" s="171" t="s">
        <v>81</v>
      </c>
      <c r="AY184" s="3" t="s">
        <v>122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158</v>
      </c>
      <c r="BM184" s="171" t="s">
        <v>286</v>
      </c>
    </row>
    <row r="185" s="27" customFormat="true" ht="24.15" hidden="false" customHeight="true" outlineLevel="0" collapsed="false">
      <c r="A185" s="22"/>
      <c r="B185" s="159"/>
      <c r="C185" s="160" t="s">
        <v>287</v>
      </c>
      <c r="D185" s="160" t="s">
        <v>125</v>
      </c>
      <c r="E185" s="161" t="s">
        <v>288</v>
      </c>
      <c r="F185" s="162" t="s">
        <v>289</v>
      </c>
      <c r="G185" s="163" t="s">
        <v>167</v>
      </c>
      <c r="H185" s="164" t="n">
        <v>1</v>
      </c>
      <c r="I185" s="165"/>
      <c r="J185" s="166" t="n">
        <f aca="false">ROUND(I185*H185,2)</f>
        <v>0</v>
      </c>
      <c r="K185" s="162" t="s">
        <v>129</v>
      </c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158</v>
      </c>
      <c r="AT185" s="171" t="s">
        <v>125</v>
      </c>
      <c r="AU185" s="171" t="s">
        <v>81</v>
      </c>
      <c r="AY185" s="3" t="s">
        <v>122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158</v>
      </c>
      <c r="BM185" s="171" t="s">
        <v>290</v>
      </c>
    </row>
    <row r="186" s="27" customFormat="true" ht="24.15" hidden="false" customHeight="true" outlineLevel="0" collapsed="false">
      <c r="A186" s="22"/>
      <c r="B186" s="159"/>
      <c r="C186" s="160" t="s">
        <v>291</v>
      </c>
      <c r="D186" s="160" t="s">
        <v>125</v>
      </c>
      <c r="E186" s="161" t="s">
        <v>292</v>
      </c>
      <c r="F186" s="162" t="s">
        <v>293</v>
      </c>
      <c r="G186" s="163" t="s">
        <v>167</v>
      </c>
      <c r="H186" s="164" t="n">
        <v>1</v>
      </c>
      <c r="I186" s="165"/>
      <c r="J186" s="166" t="n">
        <f aca="false">ROUND(I186*H186,2)</f>
        <v>0</v>
      </c>
      <c r="K186" s="162"/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158</v>
      </c>
      <c r="AT186" s="171" t="s">
        <v>125</v>
      </c>
      <c r="AU186" s="171" t="s">
        <v>81</v>
      </c>
      <c r="AY186" s="3" t="s">
        <v>122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158</v>
      </c>
      <c r="BM186" s="171" t="s">
        <v>294</v>
      </c>
    </row>
    <row r="187" s="27" customFormat="true" ht="16.5" hidden="false" customHeight="true" outlineLevel="0" collapsed="false">
      <c r="A187" s="22"/>
      <c r="B187" s="159"/>
      <c r="C187" s="160" t="s">
        <v>295</v>
      </c>
      <c r="D187" s="160" t="s">
        <v>125</v>
      </c>
      <c r="E187" s="161" t="s">
        <v>296</v>
      </c>
      <c r="F187" s="162" t="s">
        <v>297</v>
      </c>
      <c r="G187" s="163" t="s">
        <v>167</v>
      </c>
      <c r="H187" s="164" t="n">
        <v>1</v>
      </c>
      <c r="I187" s="165"/>
      <c r="J187" s="166" t="n">
        <f aca="false">ROUND(I187*H187,2)</f>
        <v>0</v>
      </c>
      <c r="K187" s="162"/>
      <c r="L187" s="23"/>
      <c r="M187" s="167"/>
      <c r="N187" s="168" t="s">
        <v>39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158</v>
      </c>
      <c r="AT187" s="171" t="s">
        <v>125</v>
      </c>
      <c r="AU187" s="171" t="s">
        <v>81</v>
      </c>
      <c r="AY187" s="3" t="s">
        <v>122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79</v>
      </c>
      <c r="BK187" s="172" t="n">
        <f aca="false">ROUND(I187*H187,2)</f>
        <v>0</v>
      </c>
      <c r="BL187" s="3" t="s">
        <v>158</v>
      </c>
      <c r="BM187" s="171" t="s">
        <v>298</v>
      </c>
    </row>
    <row r="188" s="27" customFormat="true" ht="24.15" hidden="false" customHeight="true" outlineLevel="0" collapsed="false">
      <c r="A188" s="22"/>
      <c r="B188" s="159"/>
      <c r="C188" s="160" t="s">
        <v>299</v>
      </c>
      <c r="D188" s="160" t="s">
        <v>125</v>
      </c>
      <c r="E188" s="161" t="s">
        <v>300</v>
      </c>
      <c r="F188" s="162" t="s">
        <v>301</v>
      </c>
      <c r="G188" s="163" t="s">
        <v>230</v>
      </c>
      <c r="H188" s="183"/>
      <c r="I188" s="165"/>
      <c r="J188" s="166" t="n">
        <f aca="false">ROUND(I188*H188,2)</f>
        <v>0</v>
      </c>
      <c r="K188" s="162" t="s">
        <v>129</v>
      </c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158</v>
      </c>
      <c r="AT188" s="171" t="s">
        <v>125</v>
      </c>
      <c r="AU188" s="171" t="s">
        <v>81</v>
      </c>
      <c r="AY188" s="3" t="s">
        <v>122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158</v>
      </c>
      <c r="BM188" s="171" t="s">
        <v>302</v>
      </c>
    </row>
    <row r="189" s="145" customFormat="true" ht="22.8" hidden="false" customHeight="true" outlineLevel="0" collapsed="false">
      <c r="B189" s="146"/>
      <c r="D189" s="147" t="s">
        <v>73</v>
      </c>
      <c r="E189" s="157" t="s">
        <v>303</v>
      </c>
      <c r="F189" s="157" t="s">
        <v>304</v>
      </c>
      <c r="I189" s="149"/>
      <c r="J189" s="158" t="n">
        <f aca="false">BK189</f>
        <v>0</v>
      </c>
      <c r="L189" s="146"/>
      <c r="M189" s="151"/>
      <c r="N189" s="152"/>
      <c r="O189" s="152"/>
      <c r="P189" s="153" t="n">
        <f aca="false">SUM(P190:P196)</f>
        <v>0</v>
      </c>
      <c r="Q189" s="152"/>
      <c r="R189" s="153" t="n">
        <f aca="false">SUM(R190:R196)</f>
        <v>0.01644</v>
      </c>
      <c r="S189" s="152"/>
      <c r="T189" s="154" t="n">
        <f aca="false">SUM(T190:T196)</f>
        <v>0.002</v>
      </c>
      <c r="AR189" s="147" t="s">
        <v>81</v>
      </c>
      <c r="AT189" s="155" t="s">
        <v>73</v>
      </c>
      <c r="AU189" s="155" t="s">
        <v>79</v>
      </c>
      <c r="AY189" s="147" t="s">
        <v>122</v>
      </c>
      <c r="BK189" s="156" t="n">
        <f aca="false">SUM(BK190:BK196)</f>
        <v>0</v>
      </c>
    </row>
    <row r="190" s="27" customFormat="true" ht="24.15" hidden="false" customHeight="true" outlineLevel="0" collapsed="false">
      <c r="A190" s="22"/>
      <c r="B190" s="159"/>
      <c r="C190" s="160" t="s">
        <v>305</v>
      </c>
      <c r="D190" s="160" t="s">
        <v>125</v>
      </c>
      <c r="E190" s="161" t="s">
        <v>306</v>
      </c>
      <c r="F190" s="162" t="s">
        <v>307</v>
      </c>
      <c r="G190" s="163" t="s">
        <v>167</v>
      </c>
      <c r="H190" s="164" t="n">
        <v>1</v>
      </c>
      <c r="I190" s="165"/>
      <c r="J190" s="166" t="n">
        <f aca="false">ROUND(I190*H190,2)</f>
        <v>0</v>
      </c>
      <c r="K190" s="162" t="s">
        <v>129</v>
      </c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158</v>
      </c>
      <c r="AT190" s="171" t="s">
        <v>125</v>
      </c>
      <c r="AU190" s="171" t="s">
        <v>81</v>
      </c>
      <c r="AY190" s="3" t="s">
        <v>122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158</v>
      </c>
      <c r="BM190" s="171" t="s">
        <v>308</v>
      </c>
    </row>
    <row r="191" s="27" customFormat="true" ht="24.15" hidden="false" customHeight="true" outlineLevel="0" collapsed="false">
      <c r="A191" s="22"/>
      <c r="B191" s="159"/>
      <c r="C191" s="184" t="s">
        <v>309</v>
      </c>
      <c r="D191" s="184" t="s">
        <v>310</v>
      </c>
      <c r="E191" s="185" t="s">
        <v>311</v>
      </c>
      <c r="F191" s="186" t="s">
        <v>312</v>
      </c>
      <c r="G191" s="187" t="s">
        <v>167</v>
      </c>
      <c r="H191" s="188" t="n">
        <v>1</v>
      </c>
      <c r="I191" s="189"/>
      <c r="J191" s="190" t="n">
        <f aca="false">ROUND(I191*H191,2)</f>
        <v>0</v>
      </c>
      <c r="K191" s="186"/>
      <c r="L191" s="191"/>
      <c r="M191" s="192"/>
      <c r="N191" s="193" t="s">
        <v>39</v>
      </c>
      <c r="O191" s="60"/>
      <c r="P191" s="169" t="n">
        <f aca="false">O191*H191</f>
        <v>0</v>
      </c>
      <c r="Q191" s="169" t="n">
        <v>0.0009</v>
      </c>
      <c r="R191" s="169" t="n">
        <f aca="false">Q191*H191</f>
        <v>0.0009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275</v>
      </c>
      <c r="AT191" s="171" t="s">
        <v>310</v>
      </c>
      <c r="AU191" s="171" t="s">
        <v>81</v>
      </c>
      <c r="AY191" s="3" t="s">
        <v>122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79</v>
      </c>
      <c r="BK191" s="172" t="n">
        <f aca="false">ROUND(I191*H191,2)</f>
        <v>0</v>
      </c>
      <c r="BL191" s="3" t="s">
        <v>158</v>
      </c>
      <c r="BM191" s="171" t="s">
        <v>313</v>
      </c>
    </row>
    <row r="192" s="27" customFormat="true" ht="24.15" hidden="false" customHeight="true" outlineLevel="0" collapsed="false">
      <c r="A192" s="22"/>
      <c r="B192" s="159"/>
      <c r="C192" s="160" t="s">
        <v>314</v>
      </c>
      <c r="D192" s="160" t="s">
        <v>125</v>
      </c>
      <c r="E192" s="161" t="s">
        <v>315</v>
      </c>
      <c r="F192" s="162" t="s">
        <v>316</v>
      </c>
      <c r="G192" s="163" t="s">
        <v>167</v>
      </c>
      <c r="H192" s="164" t="n">
        <v>1</v>
      </c>
      <c r="I192" s="165"/>
      <c r="J192" s="166" t="n">
        <f aca="false">ROUND(I192*H192,2)</f>
        <v>0</v>
      </c>
      <c r="K192" s="162" t="s">
        <v>129</v>
      </c>
      <c r="L192" s="23"/>
      <c r="M192" s="167"/>
      <c r="N192" s="168" t="s">
        <v>39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0.002</v>
      </c>
      <c r="T192" s="170" t="n">
        <f aca="false">S192*H192</f>
        <v>0.002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158</v>
      </c>
      <c r="AT192" s="171" t="s">
        <v>125</v>
      </c>
      <c r="AU192" s="171" t="s">
        <v>81</v>
      </c>
      <c r="AY192" s="3" t="s">
        <v>122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158</v>
      </c>
      <c r="BM192" s="171" t="s">
        <v>317</v>
      </c>
    </row>
    <row r="193" s="27" customFormat="true" ht="37.8" hidden="false" customHeight="true" outlineLevel="0" collapsed="false">
      <c r="A193" s="22"/>
      <c r="B193" s="159"/>
      <c r="C193" s="160" t="s">
        <v>318</v>
      </c>
      <c r="D193" s="160" t="s">
        <v>125</v>
      </c>
      <c r="E193" s="161" t="s">
        <v>319</v>
      </c>
      <c r="F193" s="162" t="s">
        <v>320</v>
      </c>
      <c r="G193" s="163" t="s">
        <v>179</v>
      </c>
      <c r="H193" s="164" t="n">
        <v>0.5</v>
      </c>
      <c r="I193" s="165"/>
      <c r="J193" s="166" t="n">
        <f aca="false">ROUND(I193*H193,2)</f>
        <v>0</v>
      </c>
      <c r="K193" s="162" t="s">
        <v>129</v>
      </c>
      <c r="L193" s="23"/>
      <c r="M193" s="167"/>
      <c r="N193" s="168" t="s">
        <v>39</v>
      </c>
      <c r="O193" s="60"/>
      <c r="P193" s="169" t="n">
        <f aca="false">O193*H193</f>
        <v>0</v>
      </c>
      <c r="Q193" s="169" t="n">
        <v>0.00168</v>
      </c>
      <c r="R193" s="169" t="n">
        <f aca="false">Q193*H193</f>
        <v>0.00084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158</v>
      </c>
      <c r="AT193" s="171" t="s">
        <v>125</v>
      </c>
      <c r="AU193" s="171" t="s">
        <v>81</v>
      </c>
      <c r="AY193" s="3" t="s">
        <v>122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79</v>
      </c>
      <c r="BK193" s="172" t="n">
        <f aca="false">ROUND(I193*H193,2)</f>
        <v>0</v>
      </c>
      <c r="BL193" s="3" t="s">
        <v>158</v>
      </c>
      <c r="BM193" s="171" t="s">
        <v>321</v>
      </c>
    </row>
    <row r="194" s="27" customFormat="true" ht="33" hidden="false" customHeight="true" outlineLevel="0" collapsed="false">
      <c r="A194" s="22"/>
      <c r="B194" s="159"/>
      <c r="C194" s="160" t="s">
        <v>322</v>
      </c>
      <c r="D194" s="160" t="s">
        <v>125</v>
      </c>
      <c r="E194" s="161" t="s">
        <v>323</v>
      </c>
      <c r="F194" s="162" t="s">
        <v>324</v>
      </c>
      <c r="G194" s="163" t="s">
        <v>167</v>
      </c>
      <c r="H194" s="164" t="n">
        <v>1</v>
      </c>
      <c r="I194" s="165"/>
      <c r="J194" s="166" t="n">
        <f aca="false">ROUND(I194*H194,2)</f>
        <v>0</v>
      </c>
      <c r="K194" s="162" t="s">
        <v>129</v>
      </c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158</v>
      </c>
      <c r="AT194" s="171" t="s">
        <v>125</v>
      </c>
      <c r="AU194" s="171" t="s">
        <v>81</v>
      </c>
      <c r="AY194" s="3" t="s">
        <v>122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158</v>
      </c>
      <c r="BM194" s="171" t="s">
        <v>325</v>
      </c>
    </row>
    <row r="195" s="27" customFormat="true" ht="24.15" hidden="false" customHeight="true" outlineLevel="0" collapsed="false">
      <c r="A195" s="22"/>
      <c r="B195" s="159"/>
      <c r="C195" s="184" t="s">
        <v>326</v>
      </c>
      <c r="D195" s="184" t="s">
        <v>310</v>
      </c>
      <c r="E195" s="185" t="s">
        <v>327</v>
      </c>
      <c r="F195" s="186" t="s">
        <v>328</v>
      </c>
      <c r="G195" s="187" t="s">
        <v>167</v>
      </c>
      <c r="H195" s="188" t="n">
        <v>1</v>
      </c>
      <c r="I195" s="189"/>
      <c r="J195" s="190" t="n">
        <f aca="false">ROUND(I195*H195,2)</f>
        <v>0</v>
      </c>
      <c r="K195" s="186"/>
      <c r="L195" s="191"/>
      <c r="M195" s="192"/>
      <c r="N195" s="193" t="s">
        <v>39</v>
      </c>
      <c r="O195" s="60"/>
      <c r="P195" s="169" t="n">
        <f aca="false">O195*H195</f>
        <v>0</v>
      </c>
      <c r="Q195" s="169" t="n">
        <v>0.0147</v>
      </c>
      <c r="R195" s="169" t="n">
        <f aca="false">Q195*H195</f>
        <v>0.0147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275</v>
      </c>
      <c r="AT195" s="171" t="s">
        <v>310</v>
      </c>
      <c r="AU195" s="171" t="s">
        <v>81</v>
      </c>
      <c r="AY195" s="3" t="s">
        <v>122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79</v>
      </c>
      <c r="BK195" s="172" t="n">
        <f aca="false">ROUND(I195*H195,2)</f>
        <v>0</v>
      </c>
      <c r="BL195" s="3" t="s">
        <v>158</v>
      </c>
      <c r="BM195" s="171" t="s">
        <v>329</v>
      </c>
    </row>
    <row r="196" s="27" customFormat="true" ht="24.15" hidden="false" customHeight="true" outlineLevel="0" collapsed="false">
      <c r="A196" s="22"/>
      <c r="B196" s="159"/>
      <c r="C196" s="160" t="s">
        <v>330</v>
      </c>
      <c r="D196" s="160" t="s">
        <v>125</v>
      </c>
      <c r="E196" s="161" t="s">
        <v>331</v>
      </c>
      <c r="F196" s="162" t="s">
        <v>332</v>
      </c>
      <c r="G196" s="163" t="s">
        <v>230</v>
      </c>
      <c r="H196" s="183"/>
      <c r="I196" s="165"/>
      <c r="J196" s="166" t="n">
        <f aca="false">ROUND(I196*H196,2)</f>
        <v>0</v>
      </c>
      <c r="K196" s="162" t="s">
        <v>129</v>
      </c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158</v>
      </c>
      <c r="AT196" s="171" t="s">
        <v>125</v>
      </c>
      <c r="AU196" s="171" t="s">
        <v>81</v>
      </c>
      <c r="AY196" s="3" t="s">
        <v>122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158</v>
      </c>
      <c r="BM196" s="171" t="s">
        <v>333</v>
      </c>
    </row>
    <row r="197" s="145" customFormat="true" ht="22.8" hidden="false" customHeight="true" outlineLevel="0" collapsed="false">
      <c r="B197" s="146"/>
      <c r="D197" s="147" t="s">
        <v>73</v>
      </c>
      <c r="E197" s="157" t="s">
        <v>334</v>
      </c>
      <c r="F197" s="157" t="s">
        <v>335</v>
      </c>
      <c r="I197" s="149"/>
      <c r="J197" s="158" t="n">
        <f aca="false">BK197</f>
        <v>0</v>
      </c>
      <c r="L197" s="146"/>
      <c r="M197" s="151"/>
      <c r="N197" s="152"/>
      <c r="O197" s="152"/>
      <c r="P197" s="153" t="n">
        <f aca="false">SUM(P198:P203)</f>
        <v>0</v>
      </c>
      <c r="Q197" s="152"/>
      <c r="R197" s="153" t="n">
        <f aca="false">SUM(R198:R203)</f>
        <v>0.0905</v>
      </c>
      <c r="S197" s="152"/>
      <c r="T197" s="154" t="n">
        <f aca="false">SUM(T198:T203)</f>
        <v>0</v>
      </c>
      <c r="AR197" s="147" t="s">
        <v>81</v>
      </c>
      <c r="AT197" s="155" t="s">
        <v>73</v>
      </c>
      <c r="AU197" s="155" t="s">
        <v>79</v>
      </c>
      <c r="AY197" s="147" t="s">
        <v>122</v>
      </c>
      <c r="BK197" s="156" t="n">
        <f aca="false">SUM(BK198:BK203)</f>
        <v>0</v>
      </c>
    </row>
    <row r="198" s="27" customFormat="true" ht="16.5" hidden="false" customHeight="true" outlineLevel="0" collapsed="false">
      <c r="A198" s="22"/>
      <c r="B198" s="159"/>
      <c r="C198" s="184" t="s">
        <v>336</v>
      </c>
      <c r="D198" s="184" t="s">
        <v>310</v>
      </c>
      <c r="E198" s="185" t="s">
        <v>337</v>
      </c>
      <c r="F198" s="186" t="s">
        <v>338</v>
      </c>
      <c r="G198" s="187" t="s">
        <v>167</v>
      </c>
      <c r="H198" s="188" t="n">
        <v>1</v>
      </c>
      <c r="I198" s="189"/>
      <c r="J198" s="190" t="n">
        <f aca="false">ROUND(I198*H198,2)</f>
        <v>0</v>
      </c>
      <c r="K198" s="186"/>
      <c r="L198" s="191"/>
      <c r="M198" s="192"/>
      <c r="N198" s="193" t="s">
        <v>39</v>
      </c>
      <c r="O198" s="60"/>
      <c r="P198" s="169" t="n">
        <f aca="false">O198*H198</f>
        <v>0</v>
      </c>
      <c r="Q198" s="169" t="n">
        <v>0.016</v>
      </c>
      <c r="R198" s="169" t="n">
        <f aca="false">Q198*H198</f>
        <v>0.016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275</v>
      </c>
      <c r="AT198" s="171" t="s">
        <v>310</v>
      </c>
      <c r="AU198" s="171" t="s">
        <v>81</v>
      </c>
      <c r="AY198" s="3" t="s">
        <v>122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79</v>
      </c>
      <c r="BK198" s="172" t="n">
        <f aca="false">ROUND(I198*H198,2)</f>
        <v>0</v>
      </c>
      <c r="BL198" s="3" t="s">
        <v>158</v>
      </c>
      <c r="BM198" s="171" t="s">
        <v>339</v>
      </c>
    </row>
    <row r="199" s="27" customFormat="true" ht="21.75" hidden="false" customHeight="true" outlineLevel="0" collapsed="false">
      <c r="A199" s="22"/>
      <c r="B199" s="159"/>
      <c r="C199" s="184" t="s">
        <v>340</v>
      </c>
      <c r="D199" s="184" t="s">
        <v>310</v>
      </c>
      <c r="E199" s="185" t="s">
        <v>341</v>
      </c>
      <c r="F199" s="186" t="s">
        <v>342</v>
      </c>
      <c r="G199" s="187" t="s">
        <v>167</v>
      </c>
      <c r="H199" s="188" t="n">
        <v>1</v>
      </c>
      <c r="I199" s="189"/>
      <c r="J199" s="190" t="n">
        <f aca="false">ROUND(I199*H199,2)</f>
        <v>0</v>
      </c>
      <c r="K199" s="186"/>
      <c r="L199" s="191"/>
      <c r="M199" s="192"/>
      <c r="N199" s="193" t="s">
        <v>39</v>
      </c>
      <c r="O199" s="60"/>
      <c r="P199" s="169" t="n">
        <f aca="false">O199*H199</f>
        <v>0</v>
      </c>
      <c r="Q199" s="169" t="n">
        <v>0.016</v>
      </c>
      <c r="R199" s="169" t="n">
        <f aca="false">Q199*H199</f>
        <v>0.016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275</v>
      </c>
      <c r="AT199" s="171" t="s">
        <v>310</v>
      </c>
      <c r="AU199" s="171" t="s">
        <v>81</v>
      </c>
      <c r="AY199" s="3" t="s">
        <v>122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158</v>
      </c>
      <c r="BM199" s="171" t="s">
        <v>343</v>
      </c>
    </row>
    <row r="200" s="27" customFormat="true" ht="24.15" hidden="false" customHeight="true" outlineLevel="0" collapsed="false">
      <c r="A200" s="22"/>
      <c r="B200" s="159"/>
      <c r="C200" s="184" t="s">
        <v>344</v>
      </c>
      <c r="D200" s="184" t="s">
        <v>310</v>
      </c>
      <c r="E200" s="185" t="s">
        <v>345</v>
      </c>
      <c r="F200" s="186" t="s">
        <v>346</v>
      </c>
      <c r="G200" s="187" t="s">
        <v>167</v>
      </c>
      <c r="H200" s="188" t="n">
        <v>1</v>
      </c>
      <c r="I200" s="189"/>
      <c r="J200" s="190" t="n">
        <f aca="false">ROUND(I200*H200,2)</f>
        <v>0</v>
      </c>
      <c r="K200" s="186"/>
      <c r="L200" s="191"/>
      <c r="M200" s="192"/>
      <c r="N200" s="193" t="s">
        <v>39</v>
      </c>
      <c r="O200" s="60"/>
      <c r="P200" s="169" t="n">
        <f aca="false">O200*H200</f>
        <v>0</v>
      </c>
      <c r="Q200" s="169" t="n">
        <v>0.016</v>
      </c>
      <c r="R200" s="169" t="n">
        <f aca="false">Q200*H200</f>
        <v>0.016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275</v>
      </c>
      <c r="AT200" s="171" t="s">
        <v>310</v>
      </c>
      <c r="AU200" s="171" t="s">
        <v>81</v>
      </c>
      <c r="AY200" s="3" t="s">
        <v>122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79</v>
      </c>
      <c r="BK200" s="172" t="n">
        <f aca="false">ROUND(I200*H200,2)</f>
        <v>0</v>
      </c>
      <c r="BL200" s="3" t="s">
        <v>158</v>
      </c>
      <c r="BM200" s="171" t="s">
        <v>347</v>
      </c>
    </row>
    <row r="201" s="27" customFormat="true" ht="24.15" hidden="false" customHeight="true" outlineLevel="0" collapsed="false">
      <c r="A201" s="22"/>
      <c r="B201" s="159"/>
      <c r="C201" s="160" t="s">
        <v>348</v>
      </c>
      <c r="D201" s="160" t="s">
        <v>125</v>
      </c>
      <c r="E201" s="161" t="s">
        <v>349</v>
      </c>
      <c r="F201" s="162" t="s">
        <v>350</v>
      </c>
      <c r="G201" s="163" t="s">
        <v>167</v>
      </c>
      <c r="H201" s="164" t="n">
        <v>1</v>
      </c>
      <c r="I201" s="165"/>
      <c r="J201" s="166" t="n">
        <f aca="false">ROUND(I201*H201,2)</f>
        <v>0</v>
      </c>
      <c r="K201" s="162" t="s">
        <v>129</v>
      </c>
      <c r="L201" s="23"/>
      <c r="M201" s="167"/>
      <c r="N201" s="168" t="s">
        <v>39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158</v>
      </c>
      <c r="AT201" s="171" t="s">
        <v>125</v>
      </c>
      <c r="AU201" s="171" t="s">
        <v>81</v>
      </c>
      <c r="AY201" s="3" t="s">
        <v>122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79</v>
      </c>
      <c r="BK201" s="172" t="n">
        <f aca="false">ROUND(I201*H201,2)</f>
        <v>0</v>
      </c>
      <c r="BL201" s="3" t="s">
        <v>158</v>
      </c>
      <c r="BM201" s="171" t="s">
        <v>351</v>
      </c>
    </row>
    <row r="202" s="27" customFormat="true" ht="16.5" hidden="false" customHeight="true" outlineLevel="0" collapsed="false">
      <c r="A202" s="22"/>
      <c r="B202" s="159"/>
      <c r="C202" s="184" t="s">
        <v>352</v>
      </c>
      <c r="D202" s="184" t="s">
        <v>310</v>
      </c>
      <c r="E202" s="185" t="s">
        <v>353</v>
      </c>
      <c r="F202" s="186" t="s">
        <v>354</v>
      </c>
      <c r="G202" s="187" t="s">
        <v>167</v>
      </c>
      <c r="H202" s="188" t="n">
        <v>1</v>
      </c>
      <c r="I202" s="189"/>
      <c r="J202" s="190" t="n">
        <f aca="false">ROUND(I202*H202,2)</f>
        <v>0</v>
      </c>
      <c r="K202" s="186" t="s">
        <v>129</v>
      </c>
      <c r="L202" s="191"/>
      <c r="M202" s="192"/>
      <c r="N202" s="193" t="s">
        <v>39</v>
      </c>
      <c r="O202" s="60"/>
      <c r="P202" s="169" t="n">
        <f aca="false">O202*H202</f>
        <v>0</v>
      </c>
      <c r="Q202" s="169" t="n">
        <v>0.0425</v>
      </c>
      <c r="R202" s="169" t="n">
        <f aca="false">Q202*H202</f>
        <v>0.0425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275</v>
      </c>
      <c r="AT202" s="171" t="s">
        <v>310</v>
      </c>
      <c r="AU202" s="171" t="s">
        <v>81</v>
      </c>
      <c r="AY202" s="3" t="s">
        <v>122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158</v>
      </c>
      <c r="BM202" s="171" t="s">
        <v>355</v>
      </c>
    </row>
    <row r="203" s="27" customFormat="true" ht="24.15" hidden="false" customHeight="true" outlineLevel="0" collapsed="false">
      <c r="A203" s="22"/>
      <c r="B203" s="159"/>
      <c r="C203" s="160" t="s">
        <v>356</v>
      </c>
      <c r="D203" s="160" t="s">
        <v>125</v>
      </c>
      <c r="E203" s="161" t="s">
        <v>357</v>
      </c>
      <c r="F203" s="162" t="s">
        <v>358</v>
      </c>
      <c r="G203" s="163" t="s">
        <v>230</v>
      </c>
      <c r="H203" s="183"/>
      <c r="I203" s="165"/>
      <c r="J203" s="166" t="n">
        <f aca="false">ROUND(I203*H203,2)</f>
        <v>0</v>
      </c>
      <c r="K203" s="162" t="s">
        <v>129</v>
      </c>
      <c r="L203" s="23"/>
      <c r="M203" s="167"/>
      <c r="N203" s="168" t="s">
        <v>39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</v>
      </c>
      <c r="T203" s="170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158</v>
      </c>
      <c r="AT203" s="171" t="s">
        <v>125</v>
      </c>
      <c r="AU203" s="171" t="s">
        <v>81</v>
      </c>
      <c r="AY203" s="3" t="s">
        <v>122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79</v>
      </c>
      <c r="BK203" s="172" t="n">
        <f aca="false">ROUND(I203*H203,2)</f>
        <v>0</v>
      </c>
      <c r="BL203" s="3" t="s">
        <v>158</v>
      </c>
      <c r="BM203" s="171" t="s">
        <v>359</v>
      </c>
    </row>
    <row r="204" s="145" customFormat="true" ht="22.8" hidden="false" customHeight="true" outlineLevel="0" collapsed="false">
      <c r="B204" s="146"/>
      <c r="D204" s="147" t="s">
        <v>73</v>
      </c>
      <c r="E204" s="157" t="s">
        <v>360</v>
      </c>
      <c r="F204" s="157" t="s">
        <v>361</v>
      </c>
      <c r="I204" s="149"/>
      <c r="J204" s="158" t="n">
        <f aca="false">BK204</f>
        <v>0</v>
      </c>
      <c r="L204" s="146"/>
      <c r="M204" s="151"/>
      <c r="N204" s="152"/>
      <c r="O204" s="152"/>
      <c r="P204" s="153" t="n">
        <f aca="false">SUM(P205:P209)</f>
        <v>0</v>
      </c>
      <c r="Q204" s="152"/>
      <c r="R204" s="153" t="n">
        <f aca="false">SUM(R205:R209)</f>
        <v>0.000564</v>
      </c>
      <c r="S204" s="152"/>
      <c r="T204" s="154" t="n">
        <f aca="false">SUM(T205:T209)</f>
        <v>0</v>
      </c>
      <c r="AR204" s="147" t="s">
        <v>81</v>
      </c>
      <c r="AT204" s="155" t="s">
        <v>73</v>
      </c>
      <c r="AU204" s="155" t="s">
        <v>79</v>
      </c>
      <c r="AY204" s="147" t="s">
        <v>122</v>
      </c>
      <c r="BK204" s="156" t="n">
        <f aca="false">SUM(BK205:BK209)</f>
        <v>0</v>
      </c>
    </row>
    <row r="205" s="27" customFormat="true" ht="24.15" hidden="false" customHeight="true" outlineLevel="0" collapsed="false">
      <c r="A205" s="22"/>
      <c r="B205" s="159"/>
      <c r="C205" s="160" t="s">
        <v>362</v>
      </c>
      <c r="D205" s="160" t="s">
        <v>125</v>
      </c>
      <c r="E205" s="161" t="s">
        <v>363</v>
      </c>
      <c r="F205" s="162" t="s">
        <v>364</v>
      </c>
      <c r="G205" s="163" t="s">
        <v>128</v>
      </c>
      <c r="H205" s="164" t="n">
        <v>1.2</v>
      </c>
      <c r="I205" s="165"/>
      <c r="J205" s="166" t="n">
        <f aca="false">ROUND(I205*H205,2)</f>
        <v>0</v>
      </c>
      <c r="K205" s="162" t="s">
        <v>129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6E-005</v>
      </c>
      <c r="R205" s="169" t="n">
        <f aca="false">Q205*H205</f>
        <v>7.2E-005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158</v>
      </c>
      <c r="AT205" s="171" t="s">
        <v>125</v>
      </c>
      <c r="AU205" s="171" t="s">
        <v>81</v>
      </c>
      <c r="AY205" s="3" t="s">
        <v>122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158</v>
      </c>
      <c r="BM205" s="171" t="s">
        <v>365</v>
      </c>
    </row>
    <row r="206" s="173" customFormat="true" ht="12.8" hidden="false" customHeight="false" outlineLevel="0" collapsed="false">
      <c r="B206" s="174"/>
      <c r="D206" s="175" t="s">
        <v>135</v>
      </c>
      <c r="E206" s="176"/>
      <c r="F206" s="177" t="s">
        <v>366</v>
      </c>
      <c r="H206" s="178" t="n">
        <v>1.2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135</v>
      </c>
      <c r="AU206" s="176" t="s">
        <v>81</v>
      </c>
      <c r="AV206" s="173" t="s">
        <v>81</v>
      </c>
      <c r="AW206" s="173" t="s">
        <v>31</v>
      </c>
      <c r="AX206" s="173" t="s">
        <v>79</v>
      </c>
      <c r="AY206" s="176" t="s">
        <v>122</v>
      </c>
    </row>
    <row r="207" s="27" customFormat="true" ht="24.15" hidden="false" customHeight="true" outlineLevel="0" collapsed="false">
      <c r="A207" s="22"/>
      <c r="B207" s="159"/>
      <c r="C207" s="160" t="s">
        <v>367</v>
      </c>
      <c r="D207" s="160" t="s">
        <v>125</v>
      </c>
      <c r="E207" s="161" t="s">
        <v>368</v>
      </c>
      <c r="F207" s="162" t="s">
        <v>369</v>
      </c>
      <c r="G207" s="163" t="s">
        <v>128</v>
      </c>
      <c r="H207" s="164" t="n">
        <v>1.2</v>
      </c>
      <c r="I207" s="165"/>
      <c r="J207" s="166" t="n">
        <f aca="false">ROUND(I207*H207,2)</f>
        <v>0</v>
      </c>
      <c r="K207" s="162" t="s">
        <v>129</v>
      </c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0.00017</v>
      </c>
      <c r="R207" s="169" t="n">
        <f aca="false">Q207*H207</f>
        <v>0.000204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158</v>
      </c>
      <c r="AT207" s="171" t="s">
        <v>125</v>
      </c>
      <c r="AU207" s="171" t="s">
        <v>81</v>
      </c>
      <c r="AY207" s="3" t="s">
        <v>122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158</v>
      </c>
      <c r="BM207" s="171" t="s">
        <v>370</v>
      </c>
    </row>
    <row r="208" s="27" customFormat="true" ht="24.15" hidden="false" customHeight="true" outlineLevel="0" collapsed="false">
      <c r="A208" s="22"/>
      <c r="B208" s="159"/>
      <c r="C208" s="160" t="s">
        <v>371</v>
      </c>
      <c r="D208" s="160" t="s">
        <v>125</v>
      </c>
      <c r="E208" s="161" t="s">
        <v>372</v>
      </c>
      <c r="F208" s="162" t="s">
        <v>373</v>
      </c>
      <c r="G208" s="163" t="s">
        <v>128</v>
      </c>
      <c r="H208" s="164" t="n">
        <v>1.2</v>
      </c>
      <c r="I208" s="165"/>
      <c r="J208" s="166" t="n">
        <f aca="false">ROUND(I208*H208,2)</f>
        <v>0</v>
      </c>
      <c r="K208" s="162" t="s">
        <v>129</v>
      </c>
      <c r="L208" s="23"/>
      <c r="M208" s="167"/>
      <c r="N208" s="168" t="s">
        <v>39</v>
      </c>
      <c r="O208" s="60"/>
      <c r="P208" s="169" t="n">
        <f aca="false">O208*H208</f>
        <v>0</v>
      </c>
      <c r="Q208" s="169" t="n">
        <v>0.00012</v>
      </c>
      <c r="R208" s="169" t="n">
        <f aca="false">Q208*H208</f>
        <v>0.000144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158</v>
      </c>
      <c r="AT208" s="171" t="s">
        <v>125</v>
      </c>
      <c r="AU208" s="171" t="s">
        <v>81</v>
      </c>
      <c r="AY208" s="3" t="s">
        <v>122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158</v>
      </c>
      <c r="BM208" s="171" t="s">
        <v>374</v>
      </c>
    </row>
    <row r="209" s="27" customFormat="true" ht="24.15" hidden="false" customHeight="true" outlineLevel="0" collapsed="false">
      <c r="A209" s="22"/>
      <c r="B209" s="159"/>
      <c r="C209" s="160" t="s">
        <v>375</v>
      </c>
      <c r="D209" s="160" t="s">
        <v>125</v>
      </c>
      <c r="E209" s="161" t="s">
        <v>376</v>
      </c>
      <c r="F209" s="162" t="s">
        <v>377</v>
      </c>
      <c r="G209" s="163" t="s">
        <v>128</v>
      </c>
      <c r="H209" s="164" t="n">
        <v>1.2</v>
      </c>
      <c r="I209" s="165"/>
      <c r="J209" s="166" t="n">
        <f aca="false">ROUND(I209*H209,2)</f>
        <v>0</v>
      </c>
      <c r="K209" s="162" t="s">
        <v>129</v>
      </c>
      <c r="L209" s="23"/>
      <c r="M209" s="167"/>
      <c r="N209" s="168" t="s">
        <v>39</v>
      </c>
      <c r="O209" s="60"/>
      <c r="P209" s="169" t="n">
        <f aca="false">O209*H209</f>
        <v>0</v>
      </c>
      <c r="Q209" s="169" t="n">
        <v>0.00012</v>
      </c>
      <c r="R209" s="169" t="n">
        <f aca="false">Q209*H209</f>
        <v>0.000144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158</v>
      </c>
      <c r="AT209" s="171" t="s">
        <v>125</v>
      </c>
      <c r="AU209" s="171" t="s">
        <v>81</v>
      </c>
      <c r="AY209" s="3" t="s">
        <v>122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79</v>
      </c>
      <c r="BK209" s="172" t="n">
        <f aca="false">ROUND(I209*H209,2)</f>
        <v>0</v>
      </c>
      <c r="BL209" s="3" t="s">
        <v>158</v>
      </c>
      <c r="BM209" s="171" t="s">
        <v>378</v>
      </c>
    </row>
    <row r="210" s="145" customFormat="true" ht="22.8" hidden="false" customHeight="true" outlineLevel="0" collapsed="false">
      <c r="B210" s="146"/>
      <c r="D210" s="147" t="s">
        <v>73</v>
      </c>
      <c r="E210" s="157" t="s">
        <v>379</v>
      </c>
      <c r="F210" s="157" t="s">
        <v>380</v>
      </c>
      <c r="I210" s="149"/>
      <c r="J210" s="158" t="n">
        <f aca="false">BK210</f>
        <v>0</v>
      </c>
      <c r="L210" s="146"/>
      <c r="M210" s="151"/>
      <c r="N210" s="152"/>
      <c r="O210" s="152"/>
      <c r="P210" s="153" t="n">
        <f aca="false">SUM(P211:P214)</f>
        <v>0</v>
      </c>
      <c r="Q210" s="152"/>
      <c r="R210" s="153" t="n">
        <f aca="false">SUM(R211:R214)</f>
        <v>0.016524</v>
      </c>
      <c r="S210" s="152"/>
      <c r="T210" s="154" t="n">
        <f aca="false">SUM(T211:T214)</f>
        <v>0.00459</v>
      </c>
      <c r="AR210" s="147" t="s">
        <v>81</v>
      </c>
      <c r="AT210" s="155" t="s">
        <v>73</v>
      </c>
      <c r="AU210" s="155" t="s">
        <v>79</v>
      </c>
      <c r="AY210" s="147" t="s">
        <v>122</v>
      </c>
      <c r="BK210" s="156" t="n">
        <f aca="false">SUM(BK211:BK214)</f>
        <v>0</v>
      </c>
    </row>
    <row r="211" s="27" customFormat="true" ht="24.15" hidden="false" customHeight="true" outlineLevel="0" collapsed="false">
      <c r="A211" s="22"/>
      <c r="B211" s="159"/>
      <c r="C211" s="160" t="s">
        <v>381</v>
      </c>
      <c r="D211" s="160" t="s">
        <v>125</v>
      </c>
      <c r="E211" s="161" t="s">
        <v>382</v>
      </c>
      <c r="F211" s="162" t="s">
        <v>383</v>
      </c>
      <c r="G211" s="163" t="s">
        <v>128</v>
      </c>
      <c r="H211" s="164" t="n">
        <v>30.6</v>
      </c>
      <c r="I211" s="165"/>
      <c r="J211" s="166" t="n">
        <f aca="false">ROUND(I211*H211,2)</f>
        <v>0</v>
      </c>
      <c r="K211" s="162" t="s">
        <v>129</v>
      </c>
      <c r="L211" s="23"/>
      <c r="M211" s="167"/>
      <c r="N211" s="168" t="s">
        <v>39</v>
      </c>
      <c r="O211" s="60"/>
      <c r="P211" s="169" t="n">
        <f aca="false">O211*H211</f>
        <v>0</v>
      </c>
      <c r="Q211" s="169" t="n">
        <v>0</v>
      </c>
      <c r="R211" s="169" t="n">
        <f aca="false">Q211*H211</f>
        <v>0</v>
      </c>
      <c r="S211" s="169" t="n">
        <v>0.00015</v>
      </c>
      <c r="T211" s="170" t="n">
        <f aca="false">S211*H211</f>
        <v>0.00459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158</v>
      </c>
      <c r="AT211" s="171" t="s">
        <v>125</v>
      </c>
      <c r="AU211" s="171" t="s">
        <v>81</v>
      </c>
      <c r="AY211" s="3" t="s">
        <v>122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79</v>
      </c>
      <c r="BK211" s="172" t="n">
        <f aca="false">ROUND(I211*H211,2)</f>
        <v>0</v>
      </c>
      <c r="BL211" s="3" t="s">
        <v>158</v>
      </c>
      <c r="BM211" s="171" t="s">
        <v>384</v>
      </c>
    </row>
    <row r="212" s="173" customFormat="true" ht="12.8" hidden="false" customHeight="false" outlineLevel="0" collapsed="false">
      <c r="B212" s="174"/>
      <c r="D212" s="175" t="s">
        <v>135</v>
      </c>
      <c r="E212" s="176"/>
      <c r="F212" s="177" t="s">
        <v>385</v>
      </c>
      <c r="H212" s="178" t="n">
        <v>30.6</v>
      </c>
      <c r="I212" s="179"/>
      <c r="L212" s="174"/>
      <c r="M212" s="180"/>
      <c r="N212" s="181"/>
      <c r="O212" s="181"/>
      <c r="P212" s="181"/>
      <c r="Q212" s="181"/>
      <c r="R212" s="181"/>
      <c r="S212" s="181"/>
      <c r="T212" s="182"/>
      <c r="AT212" s="176" t="s">
        <v>135</v>
      </c>
      <c r="AU212" s="176" t="s">
        <v>81</v>
      </c>
      <c r="AV212" s="173" t="s">
        <v>81</v>
      </c>
      <c r="AW212" s="173" t="s">
        <v>31</v>
      </c>
      <c r="AX212" s="173" t="s">
        <v>79</v>
      </c>
      <c r="AY212" s="176" t="s">
        <v>122</v>
      </c>
    </row>
    <row r="213" s="27" customFormat="true" ht="24.15" hidden="false" customHeight="true" outlineLevel="0" collapsed="false">
      <c r="A213" s="22"/>
      <c r="B213" s="159"/>
      <c r="C213" s="160" t="s">
        <v>386</v>
      </c>
      <c r="D213" s="160" t="s">
        <v>125</v>
      </c>
      <c r="E213" s="161" t="s">
        <v>387</v>
      </c>
      <c r="F213" s="162" t="s">
        <v>388</v>
      </c>
      <c r="G213" s="163" t="s">
        <v>128</v>
      </c>
      <c r="H213" s="164" t="n">
        <v>30.6</v>
      </c>
      <c r="I213" s="165"/>
      <c r="J213" s="166" t="n">
        <f aca="false">ROUND(I213*H213,2)</f>
        <v>0</v>
      </c>
      <c r="K213" s="162" t="s">
        <v>129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0.00021</v>
      </c>
      <c r="R213" s="169" t="n">
        <f aca="false">Q213*H213</f>
        <v>0.006426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158</v>
      </c>
      <c r="AT213" s="171" t="s">
        <v>125</v>
      </c>
      <c r="AU213" s="171" t="s">
        <v>81</v>
      </c>
      <c r="AY213" s="3" t="s">
        <v>122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158</v>
      </c>
      <c r="BM213" s="171" t="s">
        <v>389</v>
      </c>
    </row>
    <row r="214" s="27" customFormat="true" ht="24.15" hidden="false" customHeight="true" outlineLevel="0" collapsed="false">
      <c r="A214" s="22"/>
      <c r="B214" s="159"/>
      <c r="C214" s="160" t="s">
        <v>390</v>
      </c>
      <c r="D214" s="160" t="s">
        <v>125</v>
      </c>
      <c r="E214" s="161" t="s">
        <v>391</v>
      </c>
      <c r="F214" s="162" t="s">
        <v>392</v>
      </c>
      <c r="G214" s="163" t="s">
        <v>128</v>
      </c>
      <c r="H214" s="164" t="n">
        <v>30.6</v>
      </c>
      <c r="I214" s="165"/>
      <c r="J214" s="166" t="n">
        <f aca="false">ROUND(I214*H214,2)</f>
        <v>0</v>
      </c>
      <c r="K214" s="162" t="s">
        <v>129</v>
      </c>
      <c r="L214" s="23"/>
      <c r="M214" s="167"/>
      <c r="N214" s="168" t="s">
        <v>39</v>
      </c>
      <c r="O214" s="60"/>
      <c r="P214" s="169" t="n">
        <f aca="false">O214*H214</f>
        <v>0</v>
      </c>
      <c r="Q214" s="169" t="n">
        <v>0.00033</v>
      </c>
      <c r="R214" s="169" t="n">
        <f aca="false">Q214*H214</f>
        <v>0.010098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158</v>
      </c>
      <c r="AT214" s="171" t="s">
        <v>125</v>
      </c>
      <c r="AU214" s="171" t="s">
        <v>81</v>
      </c>
      <c r="AY214" s="3" t="s">
        <v>122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79</v>
      </c>
      <c r="BK214" s="172" t="n">
        <f aca="false">ROUND(I214*H214,2)</f>
        <v>0</v>
      </c>
      <c r="BL214" s="3" t="s">
        <v>158</v>
      </c>
      <c r="BM214" s="171" t="s">
        <v>393</v>
      </c>
    </row>
    <row r="215" s="145" customFormat="true" ht="25.9" hidden="false" customHeight="true" outlineLevel="0" collapsed="false">
      <c r="B215" s="146"/>
      <c r="D215" s="147" t="s">
        <v>73</v>
      </c>
      <c r="E215" s="148" t="s">
        <v>394</v>
      </c>
      <c r="F215" s="148" t="s">
        <v>395</v>
      </c>
      <c r="I215" s="149"/>
      <c r="J215" s="150" t="n">
        <f aca="false">BK215</f>
        <v>0</v>
      </c>
      <c r="L215" s="146"/>
      <c r="M215" s="151"/>
      <c r="N215" s="152"/>
      <c r="O215" s="152"/>
      <c r="P215" s="153" t="n">
        <f aca="false">SUM(P216:P217)</f>
        <v>0</v>
      </c>
      <c r="Q215" s="152"/>
      <c r="R215" s="153" t="n">
        <f aca="false">SUM(R216:R217)</f>
        <v>0</v>
      </c>
      <c r="S215" s="152"/>
      <c r="T215" s="154" t="n">
        <f aca="false">SUM(T216:T217)</f>
        <v>0</v>
      </c>
      <c r="AR215" s="147" t="s">
        <v>130</v>
      </c>
      <c r="AT215" s="155" t="s">
        <v>73</v>
      </c>
      <c r="AU215" s="155" t="s">
        <v>74</v>
      </c>
      <c r="AY215" s="147" t="s">
        <v>122</v>
      </c>
      <c r="BK215" s="156" t="n">
        <f aca="false">SUM(BK216:BK217)</f>
        <v>0</v>
      </c>
    </row>
    <row r="216" s="27" customFormat="true" ht="16.5" hidden="false" customHeight="true" outlineLevel="0" collapsed="false">
      <c r="A216" s="22"/>
      <c r="B216" s="159"/>
      <c r="C216" s="160" t="s">
        <v>396</v>
      </c>
      <c r="D216" s="160" t="s">
        <v>125</v>
      </c>
      <c r="E216" s="161" t="s">
        <v>397</v>
      </c>
      <c r="F216" s="162" t="s">
        <v>398</v>
      </c>
      <c r="G216" s="163" t="s">
        <v>399</v>
      </c>
      <c r="H216" s="164" t="n">
        <v>3</v>
      </c>
      <c r="I216" s="165"/>
      <c r="J216" s="166" t="n">
        <f aca="false">ROUND(I216*H216,2)</f>
        <v>0</v>
      </c>
      <c r="K216" s="162" t="s">
        <v>129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400</v>
      </c>
      <c r="AT216" s="171" t="s">
        <v>125</v>
      </c>
      <c r="AU216" s="171" t="s">
        <v>79</v>
      </c>
      <c r="AY216" s="3" t="s">
        <v>122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400</v>
      </c>
      <c r="BM216" s="171" t="s">
        <v>401</v>
      </c>
    </row>
    <row r="217" s="27" customFormat="true" ht="16.5" hidden="false" customHeight="true" outlineLevel="0" collapsed="false">
      <c r="A217" s="22"/>
      <c r="B217" s="159"/>
      <c r="C217" s="160" t="s">
        <v>402</v>
      </c>
      <c r="D217" s="160" t="s">
        <v>125</v>
      </c>
      <c r="E217" s="161" t="s">
        <v>403</v>
      </c>
      <c r="F217" s="162" t="s">
        <v>404</v>
      </c>
      <c r="G217" s="163" t="s">
        <v>399</v>
      </c>
      <c r="H217" s="164" t="n">
        <v>5</v>
      </c>
      <c r="I217" s="165"/>
      <c r="J217" s="166" t="n">
        <f aca="false">ROUND(I217*H217,2)</f>
        <v>0</v>
      </c>
      <c r="K217" s="162" t="s">
        <v>129</v>
      </c>
      <c r="L217" s="23"/>
      <c r="M217" s="167"/>
      <c r="N217" s="168" t="s">
        <v>39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400</v>
      </c>
      <c r="AT217" s="171" t="s">
        <v>125</v>
      </c>
      <c r="AU217" s="171" t="s">
        <v>79</v>
      </c>
      <c r="AY217" s="3" t="s">
        <v>122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79</v>
      </c>
      <c r="BK217" s="172" t="n">
        <f aca="false">ROUND(I217*H217,2)</f>
        <v>0</v>
      </c>
      <c r="BL217" s="3" t="s">
        <v>400</v>
      </c>
      <c r="BM217" s="171" t="s">
        <v>405</v>
      </c>
    </row>
    <row r="218" s="145" customFormat="true" ht="25.9" hidden="false" customHeight="true" outlineLevel="0" collapsed="false">
      <c r="B218" s="146"/>
      <c r="D218" s="147" t="s">
        <v>73</v>
      </c>
      <c r="E218" s="148" t="s">
        <v>406</v>
      </c>
      <c r="F218" s="148" t="s">
        <v>407</v>
      </c>
      <c r="I218" s="149"/>
      <c r="J218" s="150" t="n">
        <f aca="false">BK218</f>
        <v>0</v>
      </c>
      <c r="L218" s="146"/>
      <c r="M218" s="151"/>
      <c r="N218" s="152"/>
      <c r="O218" s="152"/>
      <c r="P218" s="153" t="n">
        <f aca="false">P219+P221+P223</f>
        <v>0</v>
      </c>
      <c r="Q218" s="152"/>
      <c r="R218" s="153" t="n">
        <f aca="false">R219+R221+R223</f>
        <v>0</v>
      </c>
      <c r="S218" s="152"/>
      <c r="T218" s="154" t="n">
        <f aca="false">T219+T221+T223</f>
        <v>0</v>
      </c>
      <c r="AR218" s="147" t="s">
        <v>145</v>
      </c>
      <c r="AT218" s="155" t="s">
        <v>73</v>
      </c>
      <c r="AU218" s="155" t="s">
        <v>74</v>
      </c>
      <c r="AY218" s="147" t="s">
        <v>122</v>
      </c>
      <c r="BK218" s="156" t="n">
        <f aca="false">BK219+BK221+BK223</f>
        <v>0</v>
      </c>
    </row>
    <row r="219" s="145" customFormat="true" ht="22.8" hidden="false" customHeight="true" outlineLevel="0" collapsed="false">
      <c r="B219" s="146"/>
      <c r="D219" s="147" t="s">
        <v>73</v>
      </c>
      <c r="E219" s="157" t="s">
        <v>408</v>
      </c>
      <c r="F219" s="157" t="s">
        <v>409</v>
      </c>
      <c r="I219" s="149"/>
      <c r="J219" s="158" t="n">
        <f aca="false">BK219</f>
        <v>0</v>
      </c>
      <c r="L219" s="146"/>
      <c r="M219" s="151"/>
      <c r="N219" s="152"/>
      <c r="O219" s="152"/>
      <c r="P219" s="153" t="n">
        <f aca="false">P220</f>
        <v>0</v>
      </c>
      <c r="Q219" s="152"/>
      <c r="R219" s="153" t="n">
        <f aca="false">R220</f>
        <v>0</v>
      </c>
      <c r="S219" s="152"/>
      <c r="T219" s="154" t="n">
        <f aca="false">T220</f>
        <v>0</v>
      </c>
      <c r="AR219" s="147" t="s">
        <v>145</v>
      </c>
      <c r="AT219" s="155" t="s">
        <v>73</v>
      </c>
      <c r="AU219" s="155" t="s">
        <v>79</v>
      </c>
      <c r="AY219" s="147" t="s">
        <v>122</v>
      </c>
      <c r="BK219" s="156" t="n">
        <f aca="false">BK220</f>
        <v>0</v>
      </c>
    </row>
    <row r="220" s="27" customFormat="true" ht="16.5" hidden="false" customHeight="true" outlineLevel="0" collapsed="false">
      <c r="A220" s="22"/>
      <c r="B220" s="159"/>
      <c r="C220" s="160" t="s">
        <v>410</v>
      </c>
      <c r="D220" s="160" t="s">
        <v>125</v>
      </c>
      <c r="E220" s="161" t="s">
        <v>411</v>
      </c>
      <c r="F220" s="162" t="s">
        <v>412</v>
      </c>
      <c r="G220" s="163" t="s">
        <v>157</v>
      </c>
      <c r="H220" s="164" t="n">
        <v>1</v>
      </c>
      <c r="I220" s="165"/>
      <c r="J220" s="166" t="n">
        <f aca="false">ROUND(I220*H220,2)</f>
        <v>0</v>
      </c>
      <c r="K220" s="162" t="s">
        <v>129</v>
      </c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413</v>
      </c>
      <c r="AT220" s="171" t="s">
        <v>125</v>
      </c>
      <c r="AU220" s="171" t="s">
        <v>81</v>
      </c>
      <c r="AY220" s="3" t="s">
        <v>122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413</v>
      </c>
      <c r="BM220" s="171" t="s">
        <v>414</v>
      </c>
    </row>
    <row r="221" s="145" customFormat="true" ht="22.8" hidden="false" customHeight="true" outlineLevel="0" collapsed="false">
      <c r="B221" s="146"/>
      <c r="D221" s="147" t="s">
        <v>73</v>
      </c>
      <c r="E221" s="157" t="s">
        <v>415</v>
      </c>
      <c r="F221" s="157" t="s">
        <v>416</v>
      </c>
      <c r="I221" s="149"/>
      <c r="J221" s="158" t="n">
        <f aca="false">BK221</f>
        <v>0</v>
      </c>
      <c r="L221" s="146"/>
      <c r="M221" s="151"/>
      <c r="N221" s="152"/>
      <c r="O221" s="152"/>
      <c r="P221" s="153" t="n">
        <f aca="false">P222</f>
        <v>0</v>
      </c>
      <c r="Q221" s="152"/>
      <c r="R221" s="153" t="n">
        <f aca="false">R222</f>
        <v>0</v>
      </c>
      <c r="S221" s="152"/>
      <c r="T221" s="154" t="n">
        <f aca="false">T222</f>
        <v>0</v>
      </c>
      <c r="AR221" s="147" t="s">
        <v>145</v>
      </c>
      <c r="AT221" s="155" t="s">
        <v>73</v>
      </c>
      <c r="AU221" s="155" t="s">
        <v>79</v>
      </c>
      <c r="AY221" s="147" t="s">
        <v>122</v>
      </c>
      <c r="BK221" s="156" t="n">
        <f aca="false">BK222</f>
        <v>0</v>
      </c>
    </row>
    <row r="222" s="27" customFormat="true" ht="16.5" hidden="false" customHeight="true" outlineLevel="0" collapsed="false">
      <c r="A222" s="22"/>
      <c r="B222" s="159"/>
      <c r="C222" s="160" t="s">
        <v>417</v>
      </c>
      <c r="D222" s="160" t="s">
        <v>125</v>
      </c>
      <c r="E222" s="161" t="s">
        <v>418</v>
      </c>
      <c r="F222" s="162" t="s">
        <v>419</v>
      </c>
      <c r="G222" s="163" t="s">
        <v>420</v>
      </c>
      <c r="H222" s="164" t="n">
        <v>1</v>
      </c>
      <c r="I222" s="165"/>
      <c r="J222" s="166" t="n">
        <f aca="false">ROUND(I222*H222,2)</f>
        <v>0</v>
      </c>
      <c r="K222" s="162" t="s">
        <v>129</v>
      </c>
      <c r="L222" s="23"/>
      <c r="M222" s="167"/>
      <c r="N222" s="168" t="s">
        <v>39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413</v>
      </c>
      <c r="AT222" s="171" t="s">
        <v>125</v>
      </c>
      <c r="AU222" s="171" t="s">
        <v>81</v>
      </c>
      <c r="AY222" s="3" t="s">
        <v>122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79</v>
      </c>
      <c r="BK222" s="172" t="n">
        <f aca="false">ROUND(I222*H222,2)</f>
        <v>0</v>
      </c>
      <c r="BL222" s="3" t="s">
        <v>413</v>
      </c>
      <c r="BM222" s="171" t="s">
        <v>421</v>
      </c>
    </row>
    <row r="223" s="145" customFormat="true" ht="22.8" hidden="false" customHeight="true" outlineLevel="0" collapsed="false">
      <c r="B223" s="146"/>
      <c r="D223" s="147" t="s">
        <v>73</v>
      </c>
      <c r="E223" s="157" t="s">
        <v>422</v>
      </c>
      <c r="F223" s="157" t="s">
        <v>423</v>
      </c>
      <c r="I223" s="149"/>
      <c r="J223" s="158" t="n">
        <f aca="false">BK223</f>
        <v>0</v>
      </c>
      <c r="L223" s="146"/>
      <c r="M223" s="151"/>
      <c r="N223" s="152"/>
      <c r="O223" s="152"/>
      <c r="P223" s="153" t="n">
        <f aca="false">P224</f>
        <v>0</v>
      </c>
      <c r="Q223" s="152"/>
      <c r="R223" s="153" t="n">
        <f aca="false">R224</f>
        <v>0</v>
      </c>
      <c r="S223" s="152"/>
      <c r="T223" s="154" t="n">
        <f aca="false">T224</f>
        <v>0</v>
      </c>
      <c r="AR223" s="147" t="s">
        <v>145</v>
      </c>
      <c r="AT223" s="155" t="s">
        <v>73</v>
      </c>
      <c r="AU223" s="155" t="s">
        <v>79</v>
      </c>
      <c r="AY223" s="147" t="s">
        <v>122</v>
      </c>
      <c r="BK223" s="156" t="n">
        <f aca="false">BK224</f>
        <v>0</v>
      </c>
    </row>
    <row r="224" s="27" customFormat="true" ht="16.5" hidden="false" customHeight="true" outlineLevel="0" collapsed="false">
      <c r="A224" s="22"/>
      <c r="B224" s="159"/>
      <c r="C224" s="160" t="s">
        <v>424</v>
      </c>
      <c r="D224" s="160" t="s">
        <v>125</v>
      </c>
      <c r="E224" s="161" t="s">
        <v>425</v>
      </c>
      <c r="F224" s="162" t="s">
        <v>426</v>
      </c>
      <c r="G224" s="163" t="s">
        <v>157</v>
      </c>
      <c r="H224" s="164" t="n">
        <v>1</v>
      </c>
      <c r="I224" s="165"/>
      <c r="J224" s="166" t="n">
        <f aca="false">ROUND(I224*H224,2)</f>
        <v>0</v>
      </c>
      <c r="K224" s="162" t="s">
        <v>129</v>
      </c>
      <c r="L224" s="23"/>
      <c r="M224" s="194"/>
      <c r="N224" s="195" t="s">
        <v>39</v>
      </c>
      <c r="O224" s="196"/>
      <c r="P224" s="197" t="n">
        <f aca="false">O224*H224</f>
        <v>0</v>
      </c>
      <c r="Q224" s="197" t="n">
        <v>0</v>
      </c>
      <c r="R224" s="197" t="n">
        <f aca="false">Q224*H224</f>
        <v>0</v>
      </c>
      <c r="S224" s="197" t="n">
        <v>0</v>
      </c>
      <c r="T224" s="198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413</v>
      </c>
      <c r="AT224" s="171" t="s">
        <v>125</v>
      </c>
      <c r="AU224" s="171" t="s">
        <v>81</v>
      </c>
      <c r="AY224" s="3" t="s">
        <v>122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413</v>
      </c>
      <c r="BM224" s="171" t="s">
        <v>427</v>
      </c>
    </row>
    <row r="225" s="27" customFormat="true" ht="6.95" hidden="false" customHeight="true" outlineLevel="0" collapsed="false">
      <c r="A225" s="22"/>
      <c r="B225" s="44"/>
      <c r="C225" s="45"/>
      <c r="D225" s="45"/>
      <c r="E225" s="45"/>
      <c r="F225" s="45"/>
      <c r="G225" s="45"/>
      <c r="H225" s="45"/>
      <c r="I225" s="45"/>
      <c r="J225" s="45"/>
      <c r="K225" s="45"/>
      <c r="L225" s="23"/>
      <c r="M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</row>
  </sheetData>
  <autoFilter ref="C130:K224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2026-01-25T19:03:56Z</dcterms:created>
  <dc:creator>DESKTOP-VKVVR07\Eva</dc:creator>
  <dc:description/>
  <dc:language>cs-CZ</dc:language>
  <cp:lastModifiedBy/>
  <dcterms:modified xsi:type="dcterms:W3CDTF">2026-01-25T20:11:56Z</dcterms:modified>
  <cp:revision>1</cp:revision>
  <dc:subject/>
  <dc:title/>
</cp:coreProperties>
</file>